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codeName="ThisWorkbook"/>
  <mc:AlternateContent xmlns:mc="http://schemas.openxmlformats.org/markup-compatibility/2006">
    <mc:Choice Requires="x15">
      <x15ac:absPath xmlns:x15ac="http://schemas.microsoft.com/office/spreadsheetml/2010/11/ac" url="S:\MASTER PRICIING INFORMATION\Trade Drainage\"/>
    </mc:Choice>
  </mc:AlternateContent>
  <workbookProtection workbookAlgorithmName="SHA-512" workbookHashValue="8azj0GG6oCdzK4gEBDlyD03Zyph2OWgi3BhyLFNDpRjG/s/4GMN2kUixsfdwzEVKCLWGHuZQQuZVt+V60P61CQ==" workbookSaltValue="vQam4VB5rhk38zBCEpF8/Q==" workbookSpinCount="100000" lockStructure="1"/>
  <bookViews>
    <workbookView xWindow="0" yWindow="0" windowWidth="20490" windowHeight="7230" firstSheet="1" activeTab="1"/>
  </bookViews>
  <sheets>
    <sheet name="data" sheetId="35" state="hidden" r:id="rId1"/>
    <sheet name="Contents" sheetId="34" r:id="rId2"/>
    <sheet name="Underground -Basics Pricelist" sheetId="32" r:id="rId3"/>
    <sheet name="Aboveground - Basics Pricelist" sheetId="31" r:id="rId4"/>
    <sheet name="1 - 110mm Underground" sheetId="22" r:id="rId5"/>
    <sheet name="2 - 160mm Underground" sheetId="23" r:id="rId6"/>
    <sheet name="3 - Flexible couplers" sheetId="11" r:id="rId7"/>
    <sheet name="4 - Manholes" sheetId="16" r:id="rId8"/>
    <sheet name="5 - Channel Drains" sheetId="18" r:id="rId9"/>
    <sheet name="6 - Service Ducting" sheetId="12" r:id="rId10"/>
    <sheet name="7 - Land Drains" sheetId="13" r:id="rId11"/>
    <sheet name="8 Yard Gullies, Grates &amp; Access" sheetId="15" r:id="rId12"/>
    <sheet name="9 - 200mm Underground" sheetId="24" r:id="rId13"/>
    <sheet name="10 - 250mm Underground" sheetId="25" r:id="rId14"/>
    <sheet name="11 - 315mm Underground" sheetId="26" r:id="rId15"/>
    <sheet name="12 - 110mm Aboveground" sheetId="28" r:id="rId16"/>
    <sheet name="13 110mm Aboveground S'vnt Weld" sheetId="30" r:id="rId17"/>
    <sheet name="14 - 160mm Aboveground" sheetId="29" r:id="rId18"/>
    <sheet name="15 - 32, 40 &amp; 50mm Solvent" sheetId="9" r:id="rId19"/>
    <sheet name="16 - 32 &amp; 40mm Pushfit" sheetId="8" r:id="rId20"/>
    <sheet name="17 - 21.5mm Overflow" sheetId="4" r:id="rId21"/>
    <sheet name="18 - 32 &amp; 40mm Mechanical" sheetId="5" r:id="rId22"/>
    <sheet name="19 - 32 &amp; 40mm Traps" sheetId="6" r:id="rId23"/>
    <sheet name="20 - Pan Connectors" sheetId="21" r:id="rId24"/>
    <sheet name="21 - Tools &amp; Accessories" sheetId="10" r:id="rId25"/>
    <sheet name="22 - General Building Products" sheetId="19" r:id="rId26"/>
    <sheet name="23 - Confirmation" sheetId="7" r:id="rId27"/>
  </sheets>
  <definedNames>
    <definedName name="_xlnm._FilterDatabase" localSheetId="6" hidden="1">'3 - Flexible couplers'!$A$5:$P$18</definedName>
    <definedName name="_xlnm.Print_Area" localSheetId="9">'6 - Service Ducting'!$A$1:$O$20</definedName>
    <definedName name="_xlnm.Print_Area" localSheetId="10">'7 - Land Drains'!$A$1:$O$20</definedName>
    <definedName name="_xlnm.Print_Titles" localSheetId="4">'1 - 110mm Underground'!$1:$4</definedName>
    <definedName name="_xlnm.Print_Titles" localSheetId="13">'10 - 250mm Underground'!$1:$4</definedName>
    <definedName name="_xlnm.Print_Titles" localSheetId="14">'11 - 315mm Underground'!$1:$4</definedName>
    <definedName name="_xlnm.Print_Titles" localSheetId="15">'12 - 110mm Aboveground'!$1:$4</definedName>
    <definedName name="_xlnm.Print_Titles" localSheetId="16">'13 110mm Aboveground S''vnt Weld'!$1:$4</definedName>
    <definedName name="_xlnm.Print_Titles" localSheetId="17">'14 - 160mm Aboveground'!$1:$4</definedName>
    <definedName name="_xlnm.Print_Titles" localSheetId="18">'15 - 32, 40 &amp; 50mm Solvent'!$1:$4</definedName>
    <definedName name="_xlnm.Print_Titles" localSheetId="19">'16 - 32 &amp; 40mm Pushfit'!$1:$4</definedName>
    <definedName name="_xlnm.Print_Titles" localSheetId="20">'17 - 21.5mm Overflow'!$1:$4</definedName>
    <definedName name="_xlnm.Print_Titles" localSheetId="21">'18 - 32 &amp; 40mm Mechanical'!$1:$4</definedName>
    <definedName name="_xlnm.Print_Titles" localSheetId="22">'19 - 32 &amp; 40mm Traps'!$1:$4</definedName>
    <definedName name="_xlnm.Print_Titles" localSheetId="5">'2 - 160mm Underground'!$1:$4</definedName>
    <definedName name="_xlnm.Print_Titles" localSheetId="23">'20 - Pan Connectors'!$1:$4</definedName>
    <definedName name="_xlnm.Print_Titles" localSheetId="24">'21 - Tools &amp; Accessories'!$1:$4</definedName>
    <definedName name="_xlnm.Print_Titles" localSheetId="25">'22 - General Building Products'!$1:$4</definedName>
    <definedName name="_xlnm.Print_Titles" localSheetId="26">'23 - Confirmation'!$3:$3</definedName>
    <definedName name="_xlnm.Print_Titles" localSheetId="6">'3 - Flexible couplers'!$1:$4</definedName>
    <definedName name="_xlnm.Print_Titles" localSheetId="7">'4 - Manholes'!$1:$4</definedName>
    <definedName name="_xlnm.Print_Titles" localSheetId="8">'5 - Channel Drains'!$1:$4</definedName>
    <definedName name="_xlnm.Print_Titles" localSheetId="9">'6 - Service Ducting'!$1:$4</definedName>
    <definedName name="_xlnm.Print_Titles" localSheetId="10">'7 - Land Drains'!$1:$4</definedName>
    <definedName name="_xlnm.Print_Titles" localSheetId="11">'8 Yard Gullies, Grates &amp; Access'!$1:$4</definedName>
    <definedName name="_xlnm.Print_Titles" localSheetId="12">'9 - 200mm Underground'!$1:$4</definedName>
    <definedName name="_xlnm.Print_Titles" localSheetId="3">'Aboveground - Basics Pricelist'!$1:$4</definedName>
    <definedName name="_xlnm.Print_Titles" localSheetId="2">'Underground -Basics Pricelist'!$1:$4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3" i="30" l="1"/>
  <c r="N43" i="30"/>
  <c r="M43" i="30"/>
  <c r="L43" i="30"/>
  <c r="K43" i="30"/>
  <c r="J43" i="30"/>
  <c r="I43" i="30"/>
  <c r="H43" i="30"/>
  <c r="G43" i="30"/>
  <c r="F43" i="30"/>
  <c r="P19" i="31"/>
  <c r="N19" i="31"/>
  <c r="M19" i="31"/>
  <c r="L19" i="31"/>
  <c r="K19" i="31"/>
  <c r="J19" i="31"/>
  <c r="I19" i="31"/>
  <c r="H19" i="31"/>
  <c r="G19" i="31"/>
  <c r="F19" i="31"/>
  <c r="F20" i="31"/>
  <c r="G20" i="31"/>
  <c r="H20" i="31"/>
  <c r="I20" i="31"/>
  <c r="J20" i="31"/>
  <c r="K20" i="31"/>
  <c r="L20" i="31"/>
  <c r="M20" i="31"/>
  <c r="N20" i="31"/>
  <c r="P20" i="31"/>
  <c r="P50" i="32"/>
  <c r="N50" i="32"/>
  <c r="M50" i="32"/>
  <c r="L50" i="32"/>
  <c r="K50" i="32"/>
  <c r="J50" i="32"/>
  <c r="I50" i="32"/>
  <c r="H50" i="32"/>
  <c r="G50" i="32"/>
  <c r="F50" i="32"/>
  <c r="P49" i="32"/>
  <c r="N49" i="32"/>
  <c r="M49" i="32"/>
  <c r="L49" i="32"/>
  <c r="K49" i="32"/>
  <c r="J49" i="32"/>
  <c r="I49" i="32"/>
  <c r="H49" i="32"/>
  <c r="G49" i="32"/>
  <c r="F49" i="32"/>
  <c r="P48" i="32"/>
  <c r="N48" i="32"/>
  <c r="M48" i="32"/>
  <c r="L48" i="32"/>
  <c r="K48" i="32"/>
  <c r="J48" i="32"/>
  <c r="I48" i="32"/>
  <c r="H48" i="32"/>
  <c r="G48" i="32"/>
  <c r="F48" i="32"/>
  <c r="P47" i="32"/>
  <c r="N47" i="32"/>
  <c r="M47" i="32"/>
  <c r="L47" i="32"/>
  <c r="K47" i="32"/>
  <c r="J47" i="32"/>
  <c r="I47" i="32"/>
  <c r="H47" i="32"/>
  <c r="G47" i="32"/>
  <c r="F47" i="32"/>
  <c r="P45" i="32"/>
  <c r="N45" i="32"/>
  <c r="M45" i="32"/>
  <c r="L45" i="32"/>
  <c r="K45" i="32"/>
  <c r="J45" i="32"/>
  <c r="I45" i="32"/>
  <c r="H45" i="32"/>
  <c r="G45" i="32"/>
  <c r="F45" i="32"/>
  <c r="P44" i="32"/>
  <c r="N44" i="32"/>
  <c r="M44" i="32"/>
  <c r="L44" i="32"/>
  <c r="K44" i="32"/>
  <c r="J44" i="32"/>
  <c r="I44" i="32"/>
  <c r="H44" i="32"/>
  <c r="G44" i="32"/>
  <c r="F44" i="32"/>
  <c r="P43" i="32"/>
  <c r="N43" i="32"/>
  <c r="M43" i="32"/>
  <c r="L43" i="32"/>
  <c r="K43" i="32"/>
  <c r="J43" i="32"/>
  <c r="I43" i="32"/>
  <c r="H43" i="32"/>
  <c r="G43" i="32"/>
  <c r="F43" i="32"/>
  <c r="P42" i="32"/>
  <c r="N42" i="32"/>
  <c r="M42" i="32"/>
  <c r="L42" i="32"/>
  <c r="K42" i="32"/>
  <c r="J42" i="32"/>
  <c r="I42" i="32"/>
  <c r="H42" i="32"/>
  <c r="G42" i="32"/>
  <c r="F42" i="32"/>
  <c r="P10" i="19" l="1"/>
  <c r="P10" i="10"/>
  <c r="P10" i="6"/>
  <c r="P10" i="5"/>
  <c r="P10" i="4"/>
  <c r="P10" i="8"/>
  <c r="P10" i="29"/>
  <c r="P10" i="30"/>
  <c r="P10" i="28"/>
  <c r="P10" i="26"/>
  <c r="P10" i="25"/>
  <c r="P10" i="24"/>
  <c r="P10" i="15"/>
  <c r="P10" i="18"/>
  <c r="P10" i="23"/>
  <c r="P10" i="31"/>
  <c r="P10" i="32"/>
  <c r="F37" i="8"/>
  <c r="G37" i="8"/>
  <c r="H37" i="8"/>
  <c r="I37" i="8"/>
  <c r="J37" i="8"/>
  <c r="K37" i="8"/>
  <c r="L37" i="8"/>
  <c r="M37" i="8"/>
  <c r="N37" i="8"/>
  <c r="P37" i="8"/>
  <c r="F38" i="8"/>
  <c r="G38" i="8"/>
  <c r="H38" i="8"/>
  <c r="I38" i="8"/>
  <c r="J38" i="8"/>
  <c r="K38" i="8"/>
  <c r="L38" i="8"/>
  <c r="M38" i="8"/>
  <c r="N38" i="8"/>
  <c r="P38" i="8"/>
  <c r="F39" i="8"/>
  <c r="G39" i="8"/>
  <c r="H39" i="8"/>
  <c r="I39" i="8"/>
  <c r="J39" i="8"/>
  <c r="K39" i="8"/>
  <c r="L39" i="8"/>
  <c r="M39" i="8"/>
  <c r="N39" i="8"/>
  <c r="P39" i="8"/>
  <c r="F40" i="8"/>
  <c r="G40" i="8"/>
  <c r="H40" i="8"/>
  <c r="I40" i="8"/>
  <c r="J40" i="8"/>
  <c r="K40" i="8"/>
  <c r="L40" i="8"/>
  <c r="M40" i="8"/>
  <c r="N40" i="8"/>
  <c r="P40" i="8"/>
  <c r="F41" i="8"/>
  <c r="G41" i="8"/>
  <c r="H41" i="8"/>
  <c r="I41" i="8"/>
  <c r="J41" i="8"/>
  <c r="K41" i="8"/>
  <c r="L41" i="8"/>
  <c r="M41" i="8"/>
  <c r="N41" i="8"/>
  <c r="P41" i="8"/>
  <c r="F42" i="8"/>
  <c r="G42" i="8"/>
  <c r="H42" i="8"/>
  <c r="I42" i="8"/>
  <c r="J42" i="8"/>
  <c r="K42" i="8"/>
  <c r="L42" i="8"/>
  <c r="M42" i="8"/>
  <c r="N42" i="8"/>
  <c r="P42" i="8"/>
  <c r="F43" i="8"/>
  <c r="G43" i="8"/>
  <c r="H43" i="8"/>
  <c r="I43" i="8"/>
  <c r="J43" i="8"/>
  <c r="K43" i="8"/>
  <c r="L43" i="8"/>
  <c r="M43" i="8"/>
  <c r="N43" i="8"/>
  <c r="P43" i="8"/>
  <c r="F44" i="8"/>
  <c r="G44" i="8"/>
  <c r="H44" i="8"/>
  <c r="I44" i="8"/>
  <c r="J44" i="8"/>
  <c r="K44" i="8"/>
  <c r="L44" i="8"/>
  <c r="M44" i="8"/>
  <c r="N44" i="8"/>
  <c r="P44" i="8"/>
  <c r="F45" i="8"/>
  <c r="G45" i="8"/>
  <c r="H45" i="8"/>
  <c r="I45" i="8"/>
  <c r="J45" i="8"/>
  <c r="K45" i="8"/>
  <c r="L45" i="8"/>
  <c r="M45" i="8"/>
  <c r="N45" i="8"/>
  <c r="P45" i="8"/>
  <c r="F37" i="9"/>
  <c r="G37" i="9"/>
  <c r="H37" i="9"/>
  <c r="I37" i="9"/>
  <c r="J37" i="9"/>
  <c r="K37" i="9"/>
  <c r="L37" i="9"/>
  <c r="M37" i="9"/>
  <c r="N37" i="9"/>
  <c r="P37" i="9"/>
  <c r="F38" i="9"/>
  <c r="G38" i="9"/>
  <c r="H38" i="9"/>
  <c r="I38" i="9"/>
  <c r="J38" i="9"/>
  <c r="K38" i="9"/>
  <c r="L38" i="9"/>
  <c r="M38" i="9"/>
  <c r="N38" i="9"/>
  <c r="P38" i="9"/>
  <c r="F39" i="9"/>
  <c r="G39" i="9"/>
  <c r="H39" i="9"/>
  <c r="I39" i="9"/>
  <c r="J39" i="9"/>
  <c r="K39" i="9"/>
  <c r="L39" i="9"/>
  <c r="M39" i="9"/>
  <c r="N39" i="9"/>
  <c r="P39" i="9"/>
  <c r="F40" i="9"/>
  <c r="G40" i="9"/>
  <c r="H40" i="9"/>
  <c r="I40" i="9"/>
  <c r="J40" i="9"/>
  <c r="K40" i="9"/>
  <c r="L40" i="9"/>
  <c r="M40" i="9"/>
  <c r="N40" i="9"/>
  <c r="P40" i="9"/>
  <c r="F41" i="9"/>
  <c r="G41" i="9"/>
  <c r="H41" i="9"/>
  <c r="I41" i="9"/>
  <c r="J41" i="9"/>
  <c r="K41" i="9"/>
  <c r="L41" i="9"/>
  <c r="M41" i="9"/>
  <c r="N41" i="9"/>
  <c r="P41" i="9"/>
  <c r="F42" i="9"/>
  <c r="G42" i="9"/>
  <c r="H42" i="9"/>
  <c r="I42" i="9"/>
  <c r="J42" i="9"/>
  <c r="K42" i="9"/>
  <c r="L42" i="9"/>
  <c r="M42" i="9"/>
  <c r="N42" i="9"/>
  <c r="P42" i="9"/>
  <c r="F43" i="9"/>
  <c r="G43" i="9"/>
  <c r="H43" i="9"/>
  <c r="I43" i="9"/>
  <c r="J43" i="9"/>
  <c r="K43" i="9"/>
  <c r="L43" i="9"/>
  <c r="M43" i="9"/>
  <c r="N43" i="9"/>
  <c r="P43" i="9"/>
  <c r="F45" i="9"/>
  <c r="G45" i="9"/>
  <c r="H45" i="9"/>
  <c r="I45" i="9"/>
  <c r="J45" i="9"/>
  <c r="K45" i="9"/>
  <c r="L45" i="9"/>
  <c r="M45" i="9"/>
  <c r="N45" i="9"/>
  <c r="P45" i="9"/>
  <c r="F37" i="29"/>
  <c r="G37" i="29"/>
  <c r="H37" i="29"/>
  <c r="I37" i="29"/>
  <c r="J37" i="29"/>
  <c r="K37" i="29"/>
  <c r="L37" i="29"/>
  <c r="M37" i="29"/>
  <c r="N37" i="29"/>
  <c r="P37" i="29"/>
  <c r="F38" i="29"/>
  <c r="G38" i="29"/>
  <c r="H38" i="29"/>
  <c r="I38" i="29"/>
  <c r="J38" i="29"/>
  <c r="K38" i="29"/>
  <c r="L38" i="29"/>
  <c r="M38" i="29"/>
  <c r="N38" i="29"/>
  <c r="P38" i="29"/>
  <c r="F39" i="29"/>
  <c r="G39" i="29"/>
  <c r="H39" i="29"/>
  <c r="I39" i="29"/>
  <c r="J39" i="29"/>
  <c r="K39" i="29"/>
  <c r="L39" i="29"/>
  <c r="M39" i="29"/>
  <c r="N39" i="29"/>
  <c r="P39" i="29"/>
  <c r="F40" i="29"/>
  <c r="G40" i="29"/>
  <c r="H40" i="29"/>
  <c r="I40" i="29"/>
  <c r="J40" i="29"/>
  <c r="K40" i="29"/>
  <c r="L40" i="29"/>
  <c r="M40" i="29"/>
  <c r="N40" i="29"/>
  <c r="P40" i="29"/>
  <c r="F37" i="30"/>
  <c r="G37" i="30"/>
  <c r="H37" i="30"/>
  <c r="I37" i="30"/>
  <c r="J37" i="30"/>
  <c r="K37" i="30"/>
  <c r="L37" i="30"/>
  <c r="M37" i="30"/>
  <c r="N37" i="30"/>
  <c r="P37" i="30"/>
  <c r="F38" i="30"/>
  <c r="G38" i="30"/>
  <c r="H38" i="30"/>
  <c r="I38" i="30"/>
  <c r="J38" i="30"/>
  <c r="K38" i="30"/>
  <c r="L38" i="30"/>
  <c r="M38" i="30"/>
  <c r="N38" i="30"/>
  <c r="P38" i="30"/>
  <c r="F39" i="30"/>
  <c r="G39" i="30"/>
  <c r="H39" i="30"/>
  <c r="I39" i="30"/>
  <c r="J39" i="30"/>
  <c r="K39" i="30"/>
  <c r="L39" i="30"/>
  <c r="M39" i="30"/>
  <c r="N39" i="30"/>
  <c r="P39" i="30"/>
  <c r="F40" i="30"/>
  <c r="G40" i="30"/>
  <c r="H40" i="30"/>
  <c r="I40" i="30"/>
  <c r="J40" i="30"/>
  <c r="K40" i="30"/>
  <c r="L40" i="30"/>
  <c r="M40" i="30"/>
  <c r="N40" i="30"/>
  <c r="P40" i="30"/>
  <c r="F41" i="30"/>
  <c r="G41" i="30"/>
  <c r="H41" i="30"/>
  <c r="I41" i="30"/>
  <c r="J41" i="30"/>
  <c r="K41" i="30"/>
  <c r="L41" i="30"/>
  <c r="M41" i="30"/>
  <c r="N41" i="30"/>
  <c r="P41" i="30"/>
  <c r="F42" i="30"/>
  <c r="G42" i="30"/>
  <c r="H42" i="30"/>
  <c r="I42" i="30"/>
  <c r="J42" i="30"/>
  <c r="K42" i="30"/>
  <c r="L42" i="30"/>
  <c r="M42" i="30"/>
  <c r="N42" i="30"/>
  <c r="P42" i="30"/>
  <c r="F44" i="30"/>
  <c r="G44" i="30"/>
  <c r="H44" i="30"/>
  <c r="I44" i="30"/>
  <c r="J44" i="30"/>
  <c r="K44" i="30"/>
  <c r="L44" i="30"/>
  <c r="M44" i="30"/>
  <c r="N44" i="30"/>
  <c r="P44" i="30"/>
  <c r="F45" i="30"/>
  <c r="G45" i="30"/>
  <c r="H45" i="30"/>
  <c r="I45" i="30"/>
  <c r="J45" i="30"/>
  <c r="K45" i="30"/>
  <c r="L45" i="30"/>
  <c r="M45" i="30"/>
  <c r="N45" i="30"/>
  <c r="P45" i="30"/>
  <c r="F46" i="30"/>
  <c r="G46" i="30"/>
  <c r="H46" i="30"/>
  <c r="I46" i="30"/>
  <c r="J46" i="30"/>
  <c r="K46" i="30"/>
  <c r="L46" i="30"/>
  <c r="M46" i="30"/>
  <c r="N46" i="30"/>
  <c r="P46" i="30"/>
  <c r="F37" i="28"/>
  <c r="G37" i="28"/>
  <c r="H37" i="28"/>
  <c r="I37" i="28"/>
  <c r="J37" i="28"/>
  <c r="K37" i="28"/>
  <c r="L37" i="28"/>
  <c r="M37" i="28"/>
  <c r="N37" i="28"/>
  <c r="P37" i="28"/>
  <c r="F38" i="28"/>
  <c r="G38" i="28"/>
  <c r="H38" i="28"/>
  <c r="I38" i="28"/>
  <c r="J38" i="28"/>
  <c r="K38" i="28"/>
  <c r="L38" i="28"/>
  <c r="M38" i="28"/>
  <c r="N38" i="28"/>
  <c r="P38" i="28"/>
  <c r="F39" i="28"/>
  <c r="G39" i="28"/>
  <c r="H39" i="28"/>
  <c r="I39" i="28"/>
  <c r="J39" i="28"/>
  <c r="K39" i="28"/>
  <c r="L39" i="28"/>
  <c r="M39" i="28"/>
  <c r="N39" i="28"/>
  <c r="P39" i="28"/>
  <c r="F40" i="28"/>
  <c r="G40" i="28"/>
  <c r="H40" i="28"/>
  <c r="I40" i="28"/>
  <c r="J40" i="28"/>
  <c r="K40" i="28"/>
  <c r="L40" i="28"/>
  <c r="M40" i="28"/>
  <c r="N40" i="28"/>
  <c r="P40" i="28"/>
  <c r="F41" i="28"/>
  <c r="G41" i="28"/>
  <c r="H41" i="28"/>
  <c r="I41" i="28"/>
  <c r="J41" i="28"/>
  <c r="K41" i="28"/>
  <c r="L41" i="28"/>
  <c r="M41" i="28"/>
  <c r="N41" i="28"/>
  <c r="P41" i="28"/>
  <c r="F42" i="28"/>
  <c r="G42" i="28"/>
  <c r="H42" i="28"/>
  <c r="I42" i="28"/>
  <c r="J42" i="28"/>
  <c r="K42" i="28"/>
  <c r="L42" i="28"/>
  <c r="M42" i="28"/>
  <c r="N42" i="28"/>
  <c r="P42" i="28"/>
  <c r="F43" i="28"/>
  <c r="G43" i="28"/>
  <c r="H43" i="28"/>
  <c r="I43" i="28"/>
  <c r="J43" i="28"/>
  <c r="K43" i="28"/>
  <c r="L43" i="28"/>
  <c r="M43" i="28"/>
  <c r="N43" i="28"/>
  <c r="P43" i="28"/>
  <c r="F44" i="28"/>
  <c r="G44" i="28"/>
  <c r="H44" i="28"/>
  <c r="I44" i="28"/>
  <c r="J44" i="28"/>
  <c r="K44" i="28"/>
  <c r="L44" i="28"/>
  <c r="M44" i="28"/>
  <c r="N44" i="28"/>
  <c r="P44" i="28"/>
  <c r="F45" i="28"/>
  <c r="G45" i="28"/>
  <c r="H45" i="28"/>
  <c r="I45" i="28"/>
  <c r="J45" i="28"/>
  <c r="K45" i="28"/>
  <c r="L45" i="28"/>
  <c r="M45" i="28"/>
  <c r="N45" i="28"/>
  <c r="P45" i="28"/>
  <c r="F37" i="16"/>
  <c r="G37" i="16"/>
  <c r="H37" i="16"/>
  <c r="I37" i="16"/>
  <c r="J37" i="16"/>
  <c r="K37" i="16"/>
  <c r="L37" i="16"/>
  <c r="M37" i="16"/>
  <c r="N37" i="16"/>
  <c r="P37" i="16"/>
  <c r="F39" i="16"/>
  <c r="G39" i="16"/>
  <c r="H39" i="16"/>
  <c r="I39" i="16"/>
  <c r="J39" i="16"/>
  <c r="K39" i="16"/>
  <c r="L39" i="16"/>
  <c r="M39" i="16"/>
  <c r="N39" i="16"/>
  <c r="P39" i="16"/>
  <c r="F40" i="16"/>
  <c r="G40" i="16"/>
  <c r="H40" i="16"/>
  <c r="I40" i="16"/>
  <c r="J40" i="16"/>
  <c r="K40" i="16"/>
  <c r="L40" i="16"/>
  <c r="M40" i="16"/>
  <c r="N40" i="16"/>
  <c r="P40" i="16"/>
  <c r="F42" i="16"/>
  <c r="G42" i="16"/>
  <c r="H42" i="16"/>
  <c r="I42" i="16"/>
  <c r="J42" i="16"/>
  <c r="K42" i="16"/>
  <c r="L42" i="16"/>
  <c r="M42" i="16"/>
  <c r="N42" i="16"/>
  <c r="P42" i="16"/>
  <c r="F43" i="16"/>
  <c r="G43" i="16"/>
  <c r="H43" i="16"/>
  <c r="I43" i="16"/>
  <c r="J43" i="16"/>
  <c r="K43" i="16"/>
  <c r="L43" i="16"/>
  <c r="M43" i="16"/>
  <c r="N43" i="16"/>
  <c r="P43" i="16"/>
  <c r="F44" i="16"/>
  <c r="G44" i="16"/>
  <c r="H44" i="16"/>
  <c r="I44" i="16"/>
  <c r="J44" i="16"/>
  <c r="K44" i="16"/>
  <c r="L44" i="16"/>
  <c r="M44" i="16"/>
  <c r="N44" i="16"/>
  <c r="P44" i="16"/>
  <c r="F45" i="16"/>
  <c r="G45" i="16"/>
  <c r="H45" i="16"/>
  <c r="I45" i="16"/>
  <c r="J45" i="16"/>
  <c r="K45" i="16"/>
  <c r="L45" i="16"/>
  <c r="M45" i="16"/>
  <c r="N45" i="16"/>
  <c r="P45" i="16"/>
  <c r="F37" i="23"/>
  <c r="G37" i="23"/>
  <c r="H37" i="23"/>
  <c r="I37" i="23"/>
  <c r="J37" i="23"/>
  <c r="K37" i="23"/>
  <c r="L37" i="23"/>
  <c r="M37" i="23"/>
  <c r="N37" i="23"/>
  <c r="P37" i="23"/>
  <c r="F38" i="23"/>
  <c r="G38" i="23"/>
  <c r="H38" i="23"/>
  <c r="I38" i="23"/>
  <c r="J38" i="23"/>
  <c r="K38" i="23"/>
  <c r="L38" i="23"/>
  <c r="M38" i="23"/>
  <c r="N38" i="23"/>
  <c r="P38" i="23"/>
  <c r="F40" i="23"/>
  <c r="G40" i="23"/>
  <c r="H40" i="23"/>
  <c r="I40" i="23"/>
  <c r="J40" i="23"/>
  <c r="K40" i="23"/>
  <c r="L40" i="23"/>
  <c r="M40" i="23"/>
  <c r="N40" i="23"/>
  <c r="P40" i="23"/>
  <c r="F37" i="22"/>
  <c r="G37" i="22"/>
  <c r="H37" i="22"/>
  <c r="I37" i="22"/>
  <c r="J37" i="22"/>
  <c r="K37" i="22"/>
  <c r="L37" i="22"/>
  <c r="M37" i="22"/>
  <c r="N37" i="22"/>
  <c r="P37" i="22"/>
  <c r="F38" i="22"/>
  <c r="G38" i="22"/>
  <c r="H38" i="22"/>
  <c r="I38" i="22"/>
  <c r="J38" i="22"/>
  <c r="K38" i="22"/>
  <c r="L38" i="22"/>
  <c r="M38" i="22"/>
  <c r="N38" i="22"/>
  <c r="P38" i="22"/>
  <c r="F39" i="22"/>
  <c r="G39" i="22"/>
  <c r="H39" i="22"/>
  <c r="I39" i="22"/>
  <c r="J39" i="22"/>
  <c r="K39" i="22"/>
  <c r="L39" i="22"/>
  <c r="M39" i="22"/>
  <c r="N39" i="22"/>
  <c r="P39" i="22"/>
  <c r="F41" i="22"/>
  <c r="G41" i="22"/>
  <c r="H41" i="22"/>
  <c r="I41" i="22"/>
  <c r="J41" i="22"/>
  <c r="K41" i="22"/>
  <c r="L41" i="22"/>
  <c r="M41" i="22"/>
  <c r="N41" i="22"/>
  <c r="P41" i="22"/>
  <c r="F42" i="22"/>
  <c r="G42" i="22"/>
  <c r="H42" i="22"/>
  <c r="I42" i="22"/>
  <c r="J42" i="22"/>
  <c r="K42" i="22"/>
  <c r="L42" i="22"/>
  <c r="M42" i="22"/>
  <c r="N42" i="22"/>
  <c r="P42" i="22"/>
  <c r="F43" i="22"/>
  <c r="G43" i="22"/>
  <c r="H43" i="22"/>
  <c r="I43" i="22"/>
  <c r="J43" i="22"/>
  <c r="K43" i="22"/>
  <c r="L43" i="22"/>
  <c r="M43" i="22"/>
  <c r="N43" i="22"/>
  <c r="P43" i="22"/>
  <c r="F45" i="22"/>
  <c r="G45" i="22"/>
  <c r="H45" i="22"/>
  <c r="I45" i="22"/>
  <c r="J45" i="22"/>
  <c r="K45" i="22"/>
  <c r="L45" i="22"/>
  <c r="M45" i="22"/>
  <c r="N45" i="22"/>
  <c r="P45" i="22"/>
  <c r="F37" i="32"/>
  <c r="G37" i="32"/>
  <c r="H37" i="32"/>
  <c r="I37" i="32"/>
  <c r="J37" i="32"/>
  <c r="K37" i="32"/>
  <c r="L37" i="32"/>
  <c r="M37" i="32"/>
  <c r="N37" i="32"/>
  <c r="P37" i="32"/>
  <c r="F38" i="32"/>
  <c r="G38" i="32"/>
  <c r="H38" i="32"/>
  <c r="I38" i="32"/>
  <c r="J38" i="32"/>
  <c r="K38" i="32"/>
  <c r="L38" i="32"/>
  <c r="M38" i="32"/>
  <c r="N38" i="32"/>
  <c r="P38" i="32"/>
  <c r="F39" i="32"/>
  <c r="G39" i="32"/>
  <c r="H39" i="32"/>
  <c r="I39" i="32"/>
  <c r="J39" i="32"/>
  <c r="K39" i="32"/>
  <c r="L39" i="32"/>
  <c r="M39" i="32"/>
  <c r="N39" i="32"/>
  <c r="P39" i="32"/>
  <c r="F40" i="32"/>
  <c r="G40" i="32"/>
  <c r="H40" i="32"/>
  <c r="I40" i="32"/>
  <c r="J40" i="32"/>
  <c r="K40" i="32"/>
  <c r="L40" i="32"/>
  <c r="M40" i="32"/>
  <c r="N40" i="32"/>
  <c r="P40" i="32"/>
  <c r="F5" i="19"/>
  <c r="G5" i="19"/>
  <c r="H5" i="19"/>
  <c r="I5" i="19"/>
  <c r="J5" i="19"/>
  <c r="F6" i="19"/>
  <c r="G6" i="19"/>
  <c r="H6" i="19"/>
  <c r="I6" i="19"/>
  <c r="J6" i="19"/>
  <c r="F7" i="19"/>
  <c r="G7" i="19"/>
  <c r="H7" i="19"/>
  <c r="I7" i="19"/>
  <c r="J7" i="19"/>
  <c r="F8" i="19"/>
  <c r="G8" i="19"/>
  <c r="H8" i="19"/>
  <c r="I8" i="19"/>
  <c r="J8" i="19"/>
  <c r="F10" i="19"/>
  <c r="G10" i="19"/>
  <c r="H10" i="19"/>
  <c r="I10" i="19"/>
  <c r="J10" i="19"/>
  <c r="F11" i="19"/>
  <c r="G11" i="19"/>
  <c r="H11" i="19"/>
  <c r="I11" i="19"/>
  <c r="J11" i="19"/>
  <c r="F12" i="19"/>
  <c r="G12" i="19"/>
  <c r="H12" i="19"/>
  <c r="I12" i="19"/>
  <c r="J12" i="19"/>
  <c r="F13" i="19"/>
  <c r="G13" i="19"/>
  <c r="H13" i="19"/>
  <c r="I13" i="19"/>
  <c r="J13" i="19"/>
  <c r="F14" i="19"/>
  <c r="G14" i="19"/>
  <c r="H14" i="19"/>
  <c r="I14" i="19"/>
  <c r="J14" i="19"/>
  <c r="F15" i="19"/>
  <c r="G15" i="19"/>
  <c r="H15" i="19"/>
  <c r="I15" i="19"/>
  <c r="J15" i="19"/>
  <c r="F16" i="19"/>
  <c r="G16" i="19"/>
  <c r="H16" i="19"/>
  <c r="I16" i="19"/>
  <c r="J16" i="19"/>
  <c r="F17" i="19"/>
  <c r="G17" i="19"/>
  <c r="H17" i="19"/>
  <c r="I17" i="19"/>
  <c r="J17" i="19"/>
  <c r="F19" i="19"/>
  <c r="G19" i="19"/>
  <c r="H19" i="19"/>
  <c r="I19" i="19"/>
  <c r="J19" i="19"/>
  <c r="F20" i="19"/>
  <c r="G20" i="19"/>
  <c r="H20" i="19"/>
  <c r="I20" i="19"/>
  <c r="J20" i="19"/>
  <c r="F21" i="19"/>
  <c r="G21" i="19"/>
  <c r="H21" i="19"/>
  <c r="I21" i="19"/>
  <c r="J21" i="19"/>
  <c r="F22" i="19"/>
  <c r="G22" i="19"/>
  <c r="H22" i="19"/>
  <c r="I22" i="19"/>
  <c r="J22" i="19"/>
  <c r="F23" i="19"/>
  <c r="G23" i="19"/>
  <c r="H23" i="19"/>
  <c r="I23" i="19"/>
  <c r="J23" i="19"/>
  <c r="F5" i="10"/>
  <c r="G5" i="10"/>
  <c r="H5" i="10"/>
  <c r="I5" i="10"/>
  <c r="J5" i="10"/>
  <c r="F6" i="10"/>
  <c r="G6" i="10"/>
  <c r="H6" i="10"/>
  <c r="I6" i="10"/>
  <c r="J6" i="10"/>
  <c r="F7" i="10"/>
  <c r="G7" i="10"/>
  <c r="H7" i="10"/>
  <c r="I7" i="10"/>
  <c r="J7" i="10"/>
  <c r="F8" i="10"/>
  <c r="G8" i="10"/>
  <c r="H8" i="10"/>
  <c r="I8" i="10"/>
  <c r="J8" i="10"/>
  <c r="F9" i="10"/>
  <c r="G9" i="10"/>
  <c r="H9" i="10"/>
  <c r="I9" i="10"/>
  <c r="J9" i="10"/>
  <c r="F10" i="10"/>
  <c r="G10" i="10"/>
  <c r="H10" i="10"/>
  <c r="I10" i="10"/>
  <c r="J10" i="10"/>
  <c r="F11" i="10"/>
  <c r="G11" i="10"/>
  <c r="H11" i="10"/>
  <c r="I11" i="10"/>
  <c r="J11" i="10"/>
  <c r="F12" i="10"/>
  <c r="G12" i="10"/>
  <c r="H12" i="10"/>
  <c r="I12" i="10"/>
  <c r="J12" i="10"/>
  <c r="F13" i="10"/>
  <c r="G13" i="10"/>
  <c r="H13" i="10"/>
  <c r="I13" i="10"/>
  <c r="J13" i="10"/>
  <c r="F14" i="10"/>
  <c r="G14" i="10"/>
  <c r="H14" i="10"/>
  <c r="I14" i="10"/>
  <c r="J14" i="10"/>
  <c r="F15" i="10"/>
  <c r="G15" i="10"/>
  <c r="H15" i="10"/>
  <c r="I15" i="10"/>
  <c r="J15" i="10"/>
  <c r="F16" i="10"/>
  <c r="G16" i="10"/>
  <c r="H16" i="10"/>
  <c r="I16" i="10"/>
  <c r="J16" i="10"/>
  <c r="F17" i="10"/>
  <c r="G17" i="10"/>
  <c r="H17" i="10"/>
  <c r="I17" i="10"/>
  <c r="J17" i="10"/>
  <c r="F18" i="10"/>
  <c r="G18" i="10"/>
  <c r="H18" i="10"/>
  <c r="I18" i="10"/>
  <c r="J18" i="10"/>
  <c r="F19" i="10"/>
  <c r="G19" i="10"/>
  <c r="H19" i="10"/>
  <c r="I19" i="10"/>
  <c r="J19" i="10"/>
  <c r="E5" i="21"/>
  <c r="F5" i="21"/>
  <c r="G5" i="21"/>
  <c r="H5" i="21"/>
  <c r="I5" i="21"/>
  <c r="J5" i="21"/>
  <c r="E6" i="21"/>
  <c r="F6" i="21"/>
  <c r="G6" i="21"/>
  <c r="H6" i="21"/>
  <c r="I6" i="21"/>
  <c r="J6" i="21"/>
  <c r="E7" i="21"/>
  <c r="F7" i="21"/>
  <c r="G7" i="21"/>
  <c r="H7" i="21"/>
  <c r="I7" i="21"/>
  <c r="J7" i="21"/>
  <c r="E8" i="21"/>
  <c r="F8" i="21"/>
  <c r="G8" i="21"/>
  <c r="H8" i="21"/>
  <c r="I8" i="21"/>
  <c r="J8" i="21"/>
  <c r="E9" i="21"/>
  <c r="F9" i="21"/>
  <c r="G9" i="21"/>
  <c r="H9" i="21"/>
  <c r="I9" i="21"/>
  <c r="J9" i="21"/>
  <c r="E10" i="21"/>
  <c r="F10" i="21"/>
  <c r="G10" i="21"/>
  <c r="H10" i="21"/>
  <c r="I10" i="21"/>
  <c r="J10" i="21"/>
  <c r="E11" i="21"/>
  <c r="F11" i="21"/>
  <c r="G11" i="21"/>
  <c r="H11" i="21"/>
  <c r="I11" i="21"/>
  <c r="J11" i="21"/>
  <c r="E12" i="21"/>
  <c r="F12" i="21"/>
  <c r="G12" i="21"/>
  <c r="H12" i="21"/>
  <c r="I12" i="21"/>
  <c r="J12" i="21"/>
  <c r="F5" i="6"/>
  <c r="G5" i="6"/>
  <c r="H5" i="6"/>
  <c r="I5" i="6"/>
  <c r="J5" i="6"/>
  <c r="F6" i="6"/>
  <c r="G6" i="6"/>
  <c r="H6" i="6"/>
  <c r="I6" i="6"/>
  <c r="J6" i="6"/>
  <c r="F7" i="6"/>
  <c r="G7" i="6"/>
  <c r="H7" i="6"/>
  <c r="I7" i="6"/>
  <c r="J7" i="6"/>
  <c r="F8" i="6"/>
  <c r="G8" i="6"/>
  <c r="H8" i="6"/>
  <c r="I8" i="6"/>
  <c r="J8" i="6"/>
  <c r="F9" i="6"/>
  <c r="G9" i="6"/>
  <c r="H9" i="6"/>
  <c r="I9" i="6"/>
  <c r="J9" i="6"/>
  <c r="F10" i="6"/>
  <c r="G10" i="6"/>
  <c r="H10" i="6"/>
  <c r="I10" i="6"/>
  <c r="J10" i="6"/>
  <c r="F11" i="6"/>
  <c r="G11" i="6"/>
  <c r="H11" i="6"/>
  <c r="I11" i="6"/>
  <c r="J11" i="6"/>
  <c r="F12" i="6"/>
  <c r="G12" i="6"/>
  <c r="H12" i="6"/>
  <c r="I12" i="6"/>
  <c r="J12" i="6"/>
  <c r="F13" i="6"/>
  <c r="G13" i="6"/>
  <c r="H13" i="6"/>
  <c r="I13" i="6"/>
  <c r="J13" i="6"/>
  <c r="F14" i="6"/>
  <c r="G14" i="6"/>
  <c r="H14" i="6"/>
  <c r="I14" i="6"/>
  <c r="J14" i="6"/>
  <c r="F15" i="6"/>
  <c r="G15" i="6"/>
  <c r="H15" i="6"/>
  <c r="I15" i="6"/>
  <c r="J15" i="6"/>
  <c r="F16" i="6"/>
  <c r="G16" i="6"/>
  <c r="H16" i="6"/>
  <c r="I16" i="6"/>
  <c r="J16" i="6"/>
  <c r="F17" i="6"/>
  <c r="G17" i="6"/>
  <c r="H17" i="6"/>
  <c r="I17" i="6"/>
  <c r="J17" i="6"/>
  <c r="F18" i="6"/>
  <c r="G18" i="6"/>
  <c r="H18" i="6"/>
  <c r="I18" i="6"/>
  <c r="J18" i="6"/>
  <c r="F19" i="6"/>
  <c r="G19" i="6"/>
  <c r="H19" i="6"/>
  <c r="I19" i="6"/>
  <c r="J19" i="6"/>
  <c r="F5" i="5"/>
  <c r="G5" i="5"/>
  <c r="H5" i="5"/>
  <c r="I5" i="5"/>
  <c r="J5" i="5"/>
  <c r="F6" i="5"/>
  <c r="G6" i="5"/>
  <c r="H6" i="5"/>
  <c r="I6" i="5"/>
  <c r="J6" i="5"/>
  <c r="F7" i="5"/>
  <c r="G7" i="5"/>
  <c r="H7" i="5"/>
  <c r="I7" i="5"/>
  <c r="J7" i="5"/>
  <c r="F8" i="5"/>
  <c r="G8" i="5"/>
  <c r="H8" i="5"/>
  <c r="I8" i="5"/>
  <c r="J8" i="5"/>
  <c r="F9" i="5"/>
  <c r="G9" i="5"/>
  <c r="H9" i="5"/>
  <c r="I9" i="5"/>
  <c r="J9" i="5"/>
  <c r="F10" i="5"/>
  <c r="G10" i="5"/>
  <c r="H10" i="5"/>
  <c r="I10" i="5"/>
  <c r="J10" i="5"/>
  <c r="F11" i="5"/>
  <c r="G11" i="5"/>
  <c r="H11" i="5"/>
  <c r="I11" i="5"/>
  <c r="J11" i="5"/>
  <c r="F12" i="5"/>
  <c r="G12" i="5"/>
  <c r="H12" i="5"/>
  <c r="I12" i="5"/>
  <c r="J12" i="5"/>
  <c r="F13" i="5"/>
  <c r="G13" i="5"/>
  <c r="H13" i="5"/>
  <c r="I13" i="5"/>
  <c r="J13" i="5"/>
  <c r="F14" i="5"/>
  <c r="G14" i="5"/>
  <c r="H14" i="5"/>
  <c r="I14" i="5"/>
  <c r="J14" i="5"/>
  <c r="F15" i="5"/>
  <c r="G15" i="5"/>
  <c r="H15" i="5"/>
  <c r="I15" i="5"/>
  <c r="J15" i="5"/>
  <c r="F5" i="4"/>
  <c r="G5" i="4"/>
  <c r="H5" i="4"/>
  <c r="I5" i="4"/>
  <c r="J5" i="4"/>
  <c r="F6" i="4"/>
  <c r="G6" i="4"/>
  <c r="H6" i="4"/>
  <c r="I6" i="4"/>
  <c r="J6" i="4"/>
  <c r="F7" i="4"/>
  <c r="G7" i="4"/>
  <c r="H7" i="4"/>
  <c r="I7" i="4"/>
  <c r="J7" i="4"/>
  <c r="F8" i="4"/>
  <c r="G8" i="4"/>
  <c r="H8" i="4"/>
  <c r="I8" i="4"/>
  <c r="J8" i="4"/>
  <c r="F9" i="4"/>
  <c r="G9" i="4"/>
  <c r="H9" i="4"/>
  <c r="I9" i="4"/>
  <c r="J9" i="4"/>
  <c r="F10" i="4"/>
  <c r="G10" i="4"/>
  <c r="H10" i="4"/>
  <c r="I10" i="4"/>
  <c r="J10" i="4"/>
  <c r="F11" i="4"/>
  <c r="G11" i="4"/>
  <c r="H11" i="4"/>
  <c r="I11" i="4"/>
  <c r="J11" i="4"/>
  <c r="F12" i="4"/>
  <c r="G12" i="4"/>
  <c r="H12" i="4"/>
  <c r="I12" i="4"/>
  <c r="J12" i="4"/>
  <c r="F13" i="4"/>
  <c r="G13" i="4"/>
  <c r="H13" i="4"/>
  <c r="I13" i="4"/>
  <c r="J13" i="4"/>
  <c r="F14" i="4"/>
  <c r="G14" i="4"/>
  <c r="H14" i="4"/>
  <c r="I14" i="4"/>
  <c r="J14" i="4"/>
  <c r="F15" i="4"/>
  <c r="G15" i="4"/>
  <c r="H15" i="4"/>
  <c r="I15" i="4"/>
  <c r="J15" i="4"/>
  <c r="F16" i="4"/>
  <c r="G16" i="4"/>
  <c r="H16" i="4"/>
  <c r="I16" i="4"/>
  <c r="J16" i="4"/>
  <c r="F17" i="4"/>
  <c r="G17" i="4"/>
  <c r="H17" i="4"/>
  <c r="I17" i="4"/>
  <c r="J17" i="4"/>
  <c r="F18" i="4"/>
  <c r="G18" i="4"/>
  <c r="H18" i="4"/>
  <c r="I18" i="4"/>
  <c r="J18" i="4"/>
  <c r="F19" i="4"/>
  <c r="G19" i="4"/>
  <c r="H19" i="4"/>
  <c r="I19" i="4"/>
  <c r="J19" i="4"/>
  <c r="F20" i="4"/>
  <c r="G20" i="4"/>
  <c r="H20" i="4"/>
  <c r="I20" i="4"/>
  <c r="J20" i="4"/>
  <c r="F21" i="4"/>
  <c r="G21" i="4"/>
  <c r="H21" i="4"/>
  <c r="I21" i="4"/>
  <c r="J21" i="4"/>
  <c r="F22" i="4"/>
  <c r="G22" i="4"/>
  <c r="H22" i="4"/>
  <c r="I22" i="4"/>
  <c r="J22" i="4"/>
  <c r="F23" i="4"/>
  <c r="G23" i="4"/>
  <c r="H23" i="4"/>
  <c r="I23" i="4"/>
  <c r="J23" i="4"/>
  <c r="F24" i="4"/>
  <c r="G24" i="4"/>
  <c r="H24" i="4"/>
  <c r="I24" i="4"/>
  <c r="J24" i="4"/>
  <c r="F5" i="8"/>
  <c r="G5" i="8"/>
  <c r="H5" i="8"/>
  <c r="I5" i="8"/>
  <c r="J5" i="8"/>
  <c r="F6" i="8"/>
  <c r="G6" i="8"/>
  <c r="H6" i="8"/>
  <c r="I6" i="8"/>
  <c r="J6" i="8"/>
  <c r="F7" i="8"/>
  <c r="G7" i="8"/>
  <c r="H7" i="8"/>
  <c r="I7" i="8"/>
  <c r="J7" i="8"/>
  <c r="F9" i="8"/>
  <c r="G9" i="8"/>
  <c r="H9" i="8"/>
  <c r="I9" i="8"/>
  <c r="J9" i="8"/>
  <c r="F10" i="8"/>
  <c r="G10" i="8"/>
  <c r="H10" i="8"/>
  <c r="I10" i="8"/>
  <c r="J10" i="8"/>
  <c r="F11" i="8"/>
  <c r="G11" i="8"/>
  <c r="H11" i="8"/>
  <c r="I11" i="8"/>
  <c r="J11" i="8"/>
  <c r="F12" i="8"/>
  <c r="G12" i="8"/>
  <c r="H12" i="8"/>
  <c r="I12" i="8"/>
  <c r="J12" i="8"/>
  <c r="F13" i="8"/>
  <c r="G13" i="8"/>
  <c r="H13" i="8"/>
  <c r="I13" i="8"/>
  <c r="J13" i="8"/>
  <c r="F14" i="8"/>
  <c r="G14" i="8"/>
  <c r="H14" i="8"/>
  <c r="I14" i="8"/>
  <c r="J14" i="8"/>
  <c r="F15" i="8"/>
  <c r="G15" i="8"/>
  <c r="H15" i="8"/>
  <c r="I15" i="8"/>
  <c r="J15" i="8"/>
  <c r="F16" i="8"/>
  <c r="G16" i="8"/>
  <c r="H16" i="8"/>
  <c r="I16" i="8"/>
  <c r="J16" i="8"/>
  <c r="F17" i="8"/>
  <c r="G17" i="8"/>
  <c r="H17" i="8"/>
  <c r="I17" i="8"/>
  <c r="J17" i="8"/>
  <c r="F18" i="8"/>
  <c r="G18" i="8"/>
  <c r="H18" i="8"/>
  <c r="I18" i="8"/>
  <c r="J18" i="8"/>
  <c r="F19" i="8"/>
  <c r="G19" i="8"/>
  <c r="H19" i="8"/>
  <c r="I19" i="8"/>
  <c r="J19" i="8"/>
  <c r="F20" i="8"/>
  <c r="G20" i="8"/>
  <c r="H20" i="8"/>
  <c r="I20" i="8"/>
  <c r="J20" i="8"/>
  <c r="F21" i="8"/>
  <c r="G21" i="8"/>
  <c r="H21" i="8"/>
  <c r="I21" i="8"/>
  <c r="J21" i="8"/>
  <c r="F22" i="8"/>
  <c r="G22" i="8"/>
  <c r="H22" i="8"/>
  <c r="I22" i="8"/>
  <c r="J22" i="8"/>
  <c r="F23" i="8"/>
  <c r="G23" i="8"/>
  <c r="H23" i="8"/>
  <c r="I23" i="8"/>
  <c r="J23" i="8"/>
  <c r="F24" i="8"/>
  <c r="G24" i="8"/>
  <c r="H24" i="8"/>
  <c r="I24" i="8"/>
  <c r="J24" i="8"/>
  <c r="F25" i="8"/>
  <c r="G25" i="8"/>
  <c r="H25" i="8"/>
  <c r="I25" i="8"/>
  <c r="J25" i="8"/>
  <c r="F26" i="8"/>
  <c r="G26" i="8"/>
  <c r="H26" i="8"/>
  <c r="I26" i="8"/>
  <c r="J26" i="8"/>
  <c r="F27" i="8"/>
  <c r="G27" i="8"/>
  <c r="H27" i="8"/>
  <c r="I27" i="8"/>
  <c r="J27" i="8"/>
  <c r="F28" i="8"/>
  <c r="G28" i="8"/>
  <c r="H28" i="8"/>
  <c r="I28" i="8"/>
  <c r="J28" i="8"/>
  <c r="F29" i="8"/>
  <c r="G29" i="8"/>
  <c r="H29" i="8"/>
  <c r="I29" i="8"/>
  <c r="J29" i="8"/>
  <c r="F30" i="8"/>
  <c r="G30" i="8"/>
  <c r="H30" i="8"/>
  <c r="I30" i="8"/>
  <c r="J30" i="8"/>
  <c r="F31" i="8"/>
  <c r="G31" i="8"/>
  <c r="H31" i="8"/>
  <c r="I31" i="8"/>
  <c r="J31" i="8"/>
  <c r="F32" i="8"/>
  <c r="G32" i="8"/>
  <c r="H32" i="8"/>
  <c r="I32" i="8"/>
  <c r="J32" i="8"/>
  <c r="F33" i="8"/>
  <c r="G33" i="8"/>
  <c r="H33" i="8"/>
  <c r="I33" i="8"/>
  <c r="J33" i="8"/>
  <c r="F34" i="8"/>
  <c r="G34" i="8"/>
  <c r="H34" i="8"/>
  <c r="I34" i="8"/>
  <c r="J34" i="8"/>
  <c r="F35" i="8"/>
  <c r="G35" i="8"/>
  <c r="H35" i="8"/>
  <c r="I35" i="8"/>
  <c r="J35" i="8"/>
  <c r="F46" i="8"/>
  <c r="G46" i="8"/>
  <c r="H46" i="8"/>
  <c r="I46" i="8"/>
  <c r="J46" i="8"/>
  <c r="F47" i="8"/>
  <c r="G47" i="8"/>
  <c r="H47" i="8"/>
  <c r="I47" i="8"/>
  <c r="J47" i="8"/>
  <c r="F48" i="8"/>
  <c r="G48" i="8"/>
  <c r="H48" i="8"/>
  <c r="I48" i="8"/>
  <c r="J48" i="8"/>
  <c r="F49" i="8"/>
  <c r="G49" i="8"/>
  <c r="H49" i="8"/>
  <c r="I49" i="8"/>
  <c r="J49" i="8"/>
  <c r="F50" i="8"/>
  <c r="G50" i="8"/>
  <c r="H50" i="8"/>
  <c r="I50" i="8"/>
  <c r="J50" i="8"/>
  <c r="F51" i="8"/>
  <c r="G51" i="8"/>
  <c r="H51" i="8"/>
  <c r="I51" i="8"/>
  <c r="J51" i="8"/>
  <c r="F52" i="8"/>
  <c r="G52" i="8"/>
  <c r="H52" i="8"/>
  <c r="I52" i="8"/>
  <c r="J52" i="8"/>
  <c r="F53" i="8"/>
  <c r="G53" i="8"/>
  <c r="H53" i="8"/>
  <c r="I53" i="8"/>
  <c r="J53" i="8"/>
  <c r="F54" i="8"/>
  <c r="G54" i="8"/>
  <c r="H54" i="8"/>
  <c r="I54" i="8"/>
  <c r="J54" i="8"/>
  <c r="F55" i="8"/>
  <c r="G55" i="8"/>
  <c r="H55" i="8"/>
  <c r="I55" i="8"/>
  <c r="J55" i="8"/>
  <c r="F56" i="8"/>
  <c r="G56" i="8"/>
  <c r="H56" i="8"/>
  <c r="I56" i="8"/>
  <c r="J56" i="8"/>
  <c r="F57" i="8"/>
  <c r="G57" i="8"/>
  <c r="H57" i="8"/>
  <c r="I57" i="8"/>
  <c r="J57" i="8"/>
  <c r="F58" i="8"/>
  <c r="G58" i="8"/>
  <c r="H58" i="8"/>
  <c r="I58" i="8"/>
  <c r="J58" i="8"/>
  <c r="F59" i="8"/>
  <c r="G59" i="8"/>
  <c r="H59" i="8"/>
  <c r="I59" i="8"/>
  <c r="J59" i="8"/>
  <c r="F60" i="8"/>
  <c r="G60" i="8"/>
  <c r="H60" i="8"/>
  <c r="I60" i="8"/>
  <c r="J60" i="8"/>
  <c r="F61" i="8"/>
  <c r="G61" i="8"/>
  <c r="H61" i="8"/>
  <c r="I61" i="8"/>
  <c r="J61" i="8"/>
  <c r="F62" i="8"/>
  <c r="G62" i="8"/>
  <c r="H62" i="8"/>
  <c r="I62" i="8"/>
  <c r="J62" i="8"/>
  <c r="F63" i="8"/>
  <c r="G63" i="8"/>
  <c r="H63" i="8"/>
  <c r="I63" i="8"/>
  <c r="J63" i="8"/>
  <c r="F64" i="8"/>
  <c r="G64" i="8"/>
  <c r="H64" i="8"/>
  <c r="I64" i="8"/>
  <c r="J64" i="8"/>
  <c r="F65" i="8"/>
  <c r="G65" i="8"/>
  <c r="H65" i="8"/>
  <c r="I65" i="8"/>
  <c r="J65" i="8"/>
  <c r="F66" i="8"/>
  <c r="G66" i="8"/>
  <c r="H66" i="8"/>
  <c r="I66" i="8"/>
  <c r="J66" i="8"/>
  <c r="F5" i="9"/>
  <c r="G5" i="9"/>
  <c r="H5" i="9"/>
  <c r="I5" i="9"/>
  <c r="J5" i="9"/>
  <c r="F7" i="9"/>
  <c r="G7" i="9"/>
  <c r="H7" i="9"/>
  <c r="I7" i="9"/>
  <c r="J7" i="9"/>
  <c r="F8" i="9"/>
  <c r="G8" i="9"/>
  <c r="H8" i="9"/>
  <c r="I8" i="9"/>
  <c r="J8" i="9"/>
  <c r="F9" i="9"/>
  <c r="G9" i="9"/>
  <c r="H9" i="9"/>
  <c r="I9" i="9"/>
  <c r="J9" i="9"/>
  <c r="F11" i="9"/>
  <c r="G11" i="9"/>
  <c r="H11" i="9"/>
  <c r="I11" i="9"/>
  <c r="J11" i="9"/>
  <c r="F12" i="9"/>
  <c r="G12" i="9"/>
  <c r="H12" i="9"/>
  <c r="I12" i="9"/>
  <c r="J12" i="9"/>
  <c r="F13" i="9"/>
  <c r="G13" i="9"/>
  <c r="H13" i="9"/>
  <c r="I13" i="9"/>
  <c r="J13" i="9"/>
  <c r="F14" i="9"/>
  <c r="G14" i="9"/>
  <c r="H14" i="9"/>
  <c r="I14" i="9"/>
  <c r="J14" i="9"/>
  <c r="F15" i="9"/>
  <c r="G15" i="9"/>
  <c r="H15" i="9"/>
  <c r="I15" i="9"/>
  <c r="J15" i="9"/>
  <c r="F16" i="9"/>
  <c r="G16" i="9"/>
  <c r="H16" i="9"/>
  <c r="I16" i="9"/>
  <c r="J16" i="9"/>
  <c r="F17" i="9"/>
  <c r="G17" i="9"/>
  <c r="H17" i="9"/>
  <c r="I17" i="9"/>
  <c r="J17" i="9"/>
  <c r="F18" i="9"/>
  <c r="G18" i="9"/>
  <c r="H18" i="9"/>
  <c r="I18" i="9"/>
  <c r="J18" i="9"/>
  <c r="F19" i="9"/>
  <c r="G19" i="9"/>
  <c r="H19" i="9"/>
  <c r="I19" i="9"/>
  <c r="J19" i="9"/>
  <c r="F20" i="9"/>
  <c r="G20" i="9"/>
  <c r="H20" i="9"/>
  <c r="I20" i="9"/>
  <c r="J20" i="9"/>
  <c r="F21" i="9"/>
  <c r="G21" i="9"/>
  <c r="H21" i="9"/>
  <c r="I21" i="9"/>
  <c r="J21" i="9"/>
  <c r="F22" i="9"/>
  <c r="G22" i="9"/>
  <c r="H22" i="9"/>
  <c r="I22" i="9"/>
  <c r="J22" i="9"/>
  <c r="F23" i="9"/>
  <c r="G23" i="9"/>
  <c r="H23" i="9"/>
  <c r="I23" i="9"/>
  <c r="J23" i="9"/>
  <c r="F24" i="9"/>
  <c r="G24" i="9"/>
  <c r="H24" i="9"/>
  <c r="I24" i="9"/>
  <c r="J24" i="9"/>
  <c r="F25" i="9"/>
  <c r="G25" i="9"/>
  <c r="H25" i="9"/>
  <c r="I25" i="9"/>
  <c r="J25" i="9"/>
  <c r="F26" i="9"/>
  <c r="G26" i="9"/>
  <c r="H26" i="9"/>
  <c r="I26" i="9"/>
  <c r="J26" i="9"/>
  <c r="F27" i="9"/>
  <c r="G27" i="9"/>
  <c r="H27" i="9"/>
  <c r="I27" i="9"/>
  <c r="J27" i="9"/>
  <c r="F28" i="9"/>
  <c r="G28" i="9"/>
  <c r="H28" i="9"/>
  <c r="I28" i="9"/>
  <c r="J28" i="9"/>
  <c r="F29" i="9"/>
  <c r="G29" i="9"/>
  <c r="H29" i="9"/>
  <c r="I29" i="9"/>
  <c r="J29" i="9"/>
  <c r="F30" i="9"/>
  <c r="G30" i="9"/>
  <c r="H30" i="9"/>
  <c r="I30" i="9"/>
  <c r="J30" i="9"/>
  <c r="F31" i="9"/>
  <c r="G31" i="9"/>
  <c r="H31" i="9"/>
  <c r="I31" i="9"/>
  <c r="J31" i="9"/>
  <c r="F32" i="9"/>
  <c r="G32" i="9"/>
  <c r="H32" i="9"/>
  <c r="I32" i="9"/>
  <c r="J32" i="9"/>
  <c r="F33" i="9"/>
  <c r="G33" i="9"/>
  <c r="H33" i="9"/>
  <c r="I33" i="9"/>
  <c r="J33" i="9"/>
  <c r="F34" i="9"/>
  <c r="G34" i="9"/>
  <c r="H34" i="9"/>
  <c r="I34" i="9"/>
  <c r="J34" i="9"/>
  <c r="F35" i="9"/>
  <c r="G35" i="9"/>
  <c r="H35" i="9"/>
  <c r="I35" i="9"/>
  <c r="J35" i="9"/>
  <c r="F36" i="9"/>
  <c r="G36" i="9"/>
  <c r="H36" i="9"/>
  <c r="I36" i="9"/>
  <c r="J36" i="9"/>
  <c r="F46" i="9"/>
  <c r="G46" i="9"/>
  <c r="H46" i="9"/>
  <c r="I46" i="9"/>
  <c r="J46" i="9"/>
  <c r="F47" i="9"/>
  <c r="G47" i="9"/>
  <c r="H47" i="9"/>
  <c r="I47" i="9"/>
  <c r="J47" i="9"/>
  <c r="F48" i="9"/>
  <c r="G48" i="9"/>
  <c r="H48" i="9"/>
  <c r="I48" i="9"/>
  <c r="J48" i="9"/>
  <c r="F49" i="9"/>
  <c r="G49" i="9"/>
  <c r="H49" i="9"/>
  <c r="I49" i="9"/>
  <c r="J49" i="9"/>
  <c r="F50" i="9"/>
  <c r="G50" i="9"/>
  <c r="H50" i="9"/>
  <c r="I50" i="9"/>
  <c r="J50" i="9"/>
  <c r="F51" i="9"/>
  <c r="G51" i="9"/>
  <c r="H51" i="9"/>
  <c r="I51" i="9"/>
  <c r="J51" i="9"/>
  <c r="F52" i="9"/>
  <c r="G52" i="9"/>
  <c r="H52" i="9"/>
  <c r="I52" i="9"/>
  <c r="J52" i="9"/>
  <c r="F53" i="9"/>
  <c r="G53" i="9"/>
  <c r="H53" i="9"/>
  <c r="I53" i="9"/>
  <c r="J53" i="9"/>
  <c r="F54" i="9"/>
  <c r="G54" i="9"/>
  <c r="H54" i="9"/>
  <c r="I54" i="9"/>
  <c r="J54" i="9"/>
  <c r="F55" i="9"/>
  <c r="G55" i="9"/>
  <c r="H55" i="9"/>
  <c r="I55" i="9"/>
  <c r="J55" i="9"/>
  <c r="F56" i="9"/>
  <c r="G56" i="9"/>
  <c r="H56" i="9"/>
  <c r="I56" i="9"/>
  <c r="J56" i="9"/>
  <c r="F57" i="9"/>
  <c r="G57" i="9"/>
  <c r="H57" i="9"/>
  <c r="I57" i="9"/>
  <c r="J57" i="9"/>
  <c r="F58" i="9"/>
  <c r="G58" i="9"/>
  <c r="H58" i="9"/>
  <c r="I58" i="9"/>
  <c r="J58" i="9"/>
  <c r="F59" i="9"/>
  <c r="G59" i="9"/>
  <c r="H59" i="9"/>
  <c r="I59" i="9"/>
  <c r="J59" i="9"/>
  <c r="F60" i="9"/>
  <c r="G60" i="9"/>
  <c r="H60" i="9"/>
  <c r="I60" i="9"/>
  <c r="J60" i="9"/>
  <c r="F61" i="9"/>
  <c r="G61" i="9"/>
  <c r="H61" i="9"/>
  <c r="I61" i="9"/>
  <c r="J61" i="9"/>
  <c r="F62" i="9"/>
  <c r="G62" i="9"/>
  <c r="H62" i="9"/>
  <c r="I62" i="9"/>
  <c r="J62" i="9"/>
  <c r="F63" i="9"/>
  <c r="G63" i="9"/>
  <c r="H63" i="9"/>
  <c r="I63" i="9"/>
  <c r="J63" i="9"/>
  <c r="F64" i="9"/>
  <c r="G64" i="9"/>
  <c r="H64" i="9"/>
  <c r="I64" i="9"/>
  <c r="J64" i="9"/>
  <c r="F65" i="9"/>
  <c r="G65" i="9"/>
  <c r="H65" i="9"/>
  <c r="I65" i="9"/>
  <c r="J65" i="9"/>
  <c r="F66" i="9"/>
  <c r="G66" i="9"/>
  <c r="H66" i="9"/>
  <c r="I66" i="9"/>
  <c r="J66" i="9"/>
  <c r="F67" i="9"/>
  <c r="G67" i="9"/>
  <c r="H67" i="9"/>
  <c r="I67" i="9"/>
  <c r="J67" i="9"/>
  <c r="F68" i="9"/>
  <c r="G68" i="9"/>
  <c r="H68" i="9"/>
  <c r="I68" i="9"/>
  <c r="J68" i="9"/>
  <c r="F69" i="9"/>
  <c r="G69" i="9"/>
  <c r="H69" i="9"/>
  <c r="I69" i="9"/>
  <c r="J69" i="9"/>
  <c r="F70" i="9"/>
  <c r="G70" i="9"/>
  <c r="H70" i="9"/>
  <c r="I70" i="9"/>
  <c r="J70" i="9"/>
  <c r="F71" i="9"/>
  <c r="G71" i="9"/>
  <c r="H71" i="9"/>
  <c r="I71" i="9"/>
  <c r="J71" i="9"/>
  <c r="F72" i="9"/>
  <c r="G72" i="9"/>
  <c r="H72" i="9"/>
  <c r="I72" i="9"/>
  <c r="J72" i="9"/>
  <c r="F73" i="9"/>
  <c r="G73" i="9"/>
  <c r="H73" i="9"/>
  <c r="I73" i="9"/>
  <c r="J73" i="9"/>
  <c r="F74" i="9"/>
  <c r="G74" i="9"/>
  <c r="H74" i="9"/>
  <c r="I74" i="9"/>
  <c r="J74" i="9"/>
  <c r="F75" i="9"/>
  <c r="G75" i="9"/>
  <c r="H75" i="9"/>
  <c r="I75" i="9"/>
  <c r="J75" i="9"/>
  <c r="F76" i="9"/>
  <c r="G76" i="9"/>
  <c r="H76" i="9"/>
  <c r="I76" i="9"/>
  <c r="J76" i="9"/>
  <c r="F77" i="9"/>
  <c r="G77" i="9"/>
  <c r="H77" i="9"/>
  <c r="I77" i="9"/>
  <c r="J77" i="9"/>
  <c r="F78" i="9"/>
  <c r="G78" i="9"/>
  <c r="H78" i="9"/>
  <c r="I78" i="9"/>
  <c r="J78" i="9"/>
  <c r="F79" i="9"/>
  <c r="G79" i="9"/>
  <c r="H79" i="9"/>
  <c r="I79" i="9"/>
  <c r="J79" i="9"/>
  <c r="F80" i="9"/>
  <c r="G80" i="9"/>
  <c r="H80" i="9"/>
  <c r="I80" i="9"/>
  <c r="J80" i="9"/>
  <c r="F82" i="9"/>
  <c r="G82" i="9"/>
  <c r="H82" i="9"/>
  <c r="I82" i="9"/>
  <c r="J82" i="9"/>
  <c r="F83" i="9"/>
  <c r="G83" i="9"/>
  <c r="H83" i="9"/>
  <c r="I83" i="9"/>
  <c r="J83" i="9"/>
  <c r="F84" i="9"/>
  <c r="G84" i="9"/>
  <c r="H84" i="9"/>
  <c r="I84" i="9"/>
  <c r="J84" i="9"/>
  <c r="F85" i="9"/>
  <c r="G85" i="9"/>
  <c r="H85" i="9"/>
  <c r="I85" i="9"/>
  <c r="J85" i="9"/>
  <c r="F86" i="9"/>
  <c r="G86" i="9"/>
  <c r="H86" i="9"/>
  <c r="I86" i="9"/>
  <c r="J86" i="9"/>
  <c r="F87" i="9"/>
  <c r="G87" i="9"/>
  <c r="H87" i="9"/>
  <c r="I87" i="9"/>
  <c r="J87" i="9"/>
  <c r="F88" i="9"/>
  <c r="G88" i="9"/>
  <c r="H88" i="9"/>
  <c r="I88" i="9"/>
  <c r="J88" i="9"/>
  <c r="F89" i="9"/>
  <c r="G89" i="9"/>
  <c r="H89" i="9"/>
  <c r="I89" i="9"/>
  <c r="J89" i="9"/>
  <c r="F90" i="9"/>
  <c r="G90" i="9"/>
  <c r="H90" i="9"/>
  <c r="I90" i="9"/>
  <c r="J90" i="9"/>
  <c r="F91" i="9"/>
  <c r="G91" i="9"/>
  <c r="H91" i="9"/>
  <c r="I91" i="9"/>
  <c r="J91" i="9"/>
  <c r="F92" i="9"/>
  <c r="G92" i="9"/>
  <c r="H92" i="9"/>
  <c r="I92" i="9"/>
  <c r="J92" i="9"/>
  <c r="F93" i="9"/>
  <c r="G93" i="9"/>
  <c r="H93" i="9"/>
  <c r="I93" i="9"/>
  <c r="J93" i="9"/>
  <c r="F94" i="9"/>
  <c r="G94" i="9"/>
  <c r="H94" i="9"/>
  <c r="I94" i="9"/>
  <c r="J94" i="9"/>
  <c r="F95" i="9"/>
  <c r="G95" i="9"/>
  <c r="H95" i="9"/>
  <c r="I95" i="9"/>
  <c r="J95" i="9"/>
  <c r="F96" i="9"/>
  <c r="G96" i="9"/>
  <c r="H96" i="9"/>
  <c r="I96" i="9"/>
  <c r="J96" i="9"/>
  <c r="F97" i="9"/>
  <c r="G97" i="9"/>
  <c r="H97" i="9"/>
  <c r="I97" i="9"/>
  <c r="J97" i="9"/>
  <c r="F98" i="9"/>
  <c r="G98" i="9"/>
  <c r="H98" i="9"/>
  <c r="I98" i="9"/>
  <c r="J98" i="9"/>
  <c r="F99" i="9"/>
  <c r="G99" i="9"/>
  <c r="H99" i="9"/>
  <c r="I99" i="9"/>
  <c r="J99" i="9"/>
  <c r="F100" i="9"/>
  <c r="G100" i="9"/>
  <c r="H100" i="9"/>
  <c r="I100" i="9"/>
  <c r="J100" i="9"/>
  <c r="F101" i="9"/>
  <c r="G101" i="9"/>
  <c r="H101" i="9"/>
  <c r="I101" i="9"/>
  <c r="J101" i="9"/>
  <c r="F102" i="9"/>
  <c r="G102" i="9"/>
  <c r="H102" i="9"/>
  <c r="I102" i="9"/>
  <c r="J102" i="9"/>
  <c r="F103" i="9"/>
  <c r="G103" i="9"/>
  <c r="H103" i="9"/>
  <c r="I103" i="9"/>
  <c r="J103" i="9"/>
  <c r="F104" i="9"/>
  <c r="G104" i="9"/>
  <c r="H104" i="9"/>
  <c r="I104" i="9"/>
  <c r="J104" i="9"/>
  <c r="F105" i="9"/>
  <c r="G105" i="9"/>
  <c r="H105" i="9"/>
  <c r="I105" i="9"/>
  <c r="J105" i="9"/>
  <c r="F106" i="9"/>
  <c r="G106" i="9"/>
  <c r="H106" i="9"/>
  <c r="I106" i="9"/>
  <c r="J106" i="9"/>
  <c r="F107" i="9"/>
  <c r="G107" i="9"/>
  <c r="H107" i="9"/>
  <c r="I107" i="9"/>
  <c r="J107" i="9"/>
  <c r="F108" i="9"/>
  <c r="G108" i="9"/>
  <c r="H108" i="9"/>
  <c r="I108" i="9"/>
  <c r="J108" i="9"/>
  <c r="F109" i="9"/>
  <c r="G109" i="9"/>
  <c r="H109" i="9"/>
  <c r="I109" i="9"/>
  <c r="J109" i="9"/>
  <c r="F110" i="9"/>
  <c r="G110" i="9"/>
  <c r="H110" i="9"/>
  <c r="I110" i="9"/>
  <c r="J110" i="9"/>
  <c r="F111" i="9"/>
  <c r="G111" i="9"/>
  <c r="H111" i="9"/>
  <c r="I111" i="9"/>
  <c r="J111" i="9"/>
  <c r="F112" i="9"/>
  <c r="G112" i="9"/>
  <c r="H112" i="9"/>
  <c r="I112" i="9"/>
  <c r="J112" i="9"/>
  <c r="F113" i="9"/>
  <c r="G113" i="9"/>
  <c r="H113" i="9"/>
  <c r="I113" i="9"/>
  <c r="J113" i="9"/>
  <c r="F114" i="9"/>
  <c r="G114" i="9"/>
  <c r="H114" i="9"/>
  <c r="I114" i="9"/>
  <c r="J114" i="9"/>
  <c r="F115" i="9"/>
  <c r="G115" i="9"/>
  <c r="H115" i="9"/>
  <c r="I115" i="9"/>
  <c r="J115" i="9"/>
  <c r="F116" i="9"/>
  <c r="G116" i="9"/>
  <c r="H116" i="9"/>
  <c r="I116" i="9"/>
  <c r="J116" i="9"/>
  <c r="F117" i="9"/>
  <c r="G117" i="9"/>
  <c r="H117" i="9"/>
  <c r="I117" i="9"/>
  <c r="J117" i="9"/>
  <c r="F118" i="9"/>
  <c r="G118" i="9"/>
  <c r="H118" i="9"/>
  <c r="I118" i="9"/>
  <c r="J118" i="9"/>
  <c r="F119" i="9"/>
  <c r="G119" i="9"/>
  <c r="H119" i="9"/>
  <c r="I119" i="9"/>
  <c r="J119" i="9"/>
  <c r="F120" i="9"/>
  <c r="G120" i="9"/>
  <c r="H120" i="9"/>
  <c r="I120" i="9"/>
  <c r="J120" i="9"/>
  <c r="F5" i="29"/>
  <c r="G5" i="29"/>
  <c r="H5" i="29"/>
  <c r="I5" i="29"/>
  <c r="J5" i="29"/>
  <c r="F6" i="29"/>
  <c r="G6" i="29"/>
  <c r="H6" i="29"/>
  <c r="I6" i="29"/>
  <c r="J6" i="29"/>
  <c r="F7" i="29"/>
  <c r="G7" i="29"/>
  <c r="H7" i="29"/>
  <c r="I7" i="29"/>
  <c r="J7" i="29"/>
  <c r="F8" i="29"/>
  <c r="G8" i="29"/>
  <c r="H8" i="29"/>
  <c r="I8" i="29"/>
  <c r="J8" i="29"/>
  <c r="F9" i="29"/>
  <c r="G9" i="29"/>
  <c r="H9" i="29"/>
  <c r="I9" i="29"/>
  <c r="J9" i="29"/>
  <c r="F10" i="29"/>
  <c r="G10" i="29"/>
  <c r="H10" i="29"/>
  <c r="I10" i="29"/>
  <c r="J10" i="29"/>
  <c r="F12" i="29"/>
  <c r="G12" i="29"/>
  <c r="H12" i="29"/>
  <c r="I12" i="29"/>
  <c r="J12" i="29"/>
  <c r="F13" i="29"/>
  <c r="G13" i="29"/>
  <c r="H13" i="29"/>
  <c r="I13" i="29"/>
  <c r="J13" i="29"/>
  <c r="F14" i="29"/>
  <c r="G14" i="29"/>
  <c r="H14" i="29"/>
  <c r="I14" i="29"/>
  <c r="J14" i="29"/>
  <c r="F15" i="29"/>
  <c r="G15" i="29"/>
  <c r="H15" i="29"/>
  <c r="I15" i="29"/>
  <c r="J15" i="29"/>
  <c r="F16" i="29"/>
  <c r="G16" i="29"/>
  <c r="H16" i="29"/>
  <c r="I16" i="29"/>
  <c r="J16" i="29"/>
  <c r="F17" i="29"/>
  <c r="G17" i="29"/>
  <c r="H17" i="29"/>
  <c r="I17" i="29"/>
  <c r="J17" i="29"/>
  <c r="F18" i="29"/>
  <c r="G18" i="29"/>
  <c r="H18" i="29"/>
  <c r="I18" i="29"/>
  <c r="J18" i="29"/>
  <c r="F19" i="29"/>
  <c r="G19" i="29"/>
  <c r="H19" i="29"/>
  <c r="I19" i="29"/>
  <c r="J19" i="29"/>
  <c r="F21" i="29"/>
  <c r="G21" i="29"/>
  <c r="H21" i="29"/>
  <c r="I21" i="29"/>
  <c r="J21" i="29"/>
  <c r="F22" i="29"/>
  <c r="G22" i="29"/>
  <c r="H22" i="29"/>
  <c r="I22" i="29"/>
  <c r="J22" i="29"/>
  <c r="F23" i="29"/>
  <c r="G23" i="29"/>
  <c r="H23" i="29"/>
  <c r="I23" i="29"/>
  <c r="J23" i="29"/>
  <c r="F24" i="29"/>
  <c r="G24" i="29"/>
  <c r="H24" i="29"/>
  <c r="I24" i="29"/>
  <c r="J24" i="29"/>
  <c r="F25" i="29"/>
  <c r="G25" i="29"/>
  <c r="H25" i="29"/>
  <c r="I25" i="29"/>
  <c r="J25" i="29"/>
  <c r="F26" i="29"/>
  <c r="G26" i="29"/>
  <c r="H26" i="29"/>
  <c r="I26" i="29"/>
  <c r="J26" i="29"/>
  <c r="F27" i="29"/>
  <c r="G27" i="29"/>
  <c r="H27" i="29"/>
  <c r="I27" i="29"/>
  <c r="J27" i="29"/>
  <c r="F28" i="29"/>
  <c r="G28" i="29"/>
  <c r="H28" i="29"/>
  <c r="I28" i="29"/>
  <c r="J28" i="29"/>
  <c r="F29" i="29"/>
  <c r="G29" i="29"/>
  <c r="H29" i="29"/>
  <c r="I29" i="29"/>
  <c r="J29" i="29"/>
  <c r="F30" i="29"/>
  <c r="G30" i="29"/>
  <c r="H30" i="29"/>
  <c r="I30" i="29"/>
  <c r="J30" i="29"/>
  <c r="F31" i="29"/>
  <c r="G31" i="29"/>
  <c r="H31" i="29"/>
  <c r="I31" i="29"/>
  <c r="J31" i="29"/>
  <c r="F33" i="29"/>
  <c r="G33" i="29"/>
  <c r="H33" i="29"/>
  <c r="I33" i="29"/>
  <c r="J33" i="29"/>
  <c r="F34" i="29"/>
  <c r="G34" i="29"/>
  <c r="H34" i="29"/>
  <c r="I34" i="29"/>
  <c r="J34" i="29"/>
  <c r="F35" i="29"/>
  <c r="G35" i="29"/>
  <c r="H35" i="29"/>
  <c r="I35" i="29"/>
  <c r="J35" i="29"/>
  <c r="F36" i="29"/>
  <c r="G36" i="29"/>
  <c r="H36" i="29"/>
  <c r="I36" i="29"/>
  <c r="J36" i="29"/>
  <c r="F5" i="30"/>
  <c r="G5" i="30"/>
  <c r="H5" i="30"/>
  <c r="I5" i="30"/>
  <c r="J5" i="30"/>
  <c r="F6" i="30"/>
  <c r="G6" i="30"/>
  <c r="H6" i="30"/>
  <c r="I6" i="30"/>
  <c r="J6" i="30"/>
  <c r="F7" i="30"/>
  <c r="G7" i="30"/>
  <c r="H7" i="30"/>
  <c r="I7" i="30"/>
  <c r="J7" i="30"/>
  <c r="F8" i="30"/>
  <c r="G8" i="30"/>
  <c r="H8" i="30"/>
  <c r="I8" i="30"/>
  <c r="J8" i="30"/>
  <c r="F10" i="30"/>
  <c r="G10" i="30"/>
  <c r="H10" i="30"/>
  <c r="I10" i="30"/>
  <c r="J10" i="30"/>
  <c r="F11" i="30"/>
  <c r="G11" i="30"/>
  <c r="H11" i="30"/>
  <c r="I11" i="30"/>
  <c r="J11" i="30"/>
  <c r="F12" i="30"/>
  <c r="G12" i="30"/>
  <c r="H12" i="30"/>
  <c r="I12" i="30"/>
  <c r="J12" i="30"/>
  <c r="F13" i="30"/>
  <c r="G13" i="30"/>
  <c r="H13" i="30"/>
  <c r="I13" i="30"/>
  <c r="J13" i="30"/>
  <c r="F14" i="30"/>
  <c r="G14" i="30"/>
  <c r="H14" i="30"/>
  <c r="I14" i="30"/>
  <c r="J14" i="30"/>
  <c r="F15" i="30"/>
  <c r="G15" i="30"/>
  <c r="H15" i="30"/>
  <c r="I15" i="30"/>
  <c r="J15" i="30"/>
  <c r="F17" i="30"/>
  <c r="G17" i="30"/>
  <c r="H17" i="30"/>
  <c r="I17" i="30"/>
  <c r="J17" i="30"/>
  <c r="F18" i="30"/>
  <c r="G18" i="30"/>
  <c r="H18" i="30"/>
  <c r="I18" i="30"/>
  <c r="J18" i="30"/>
  <c r="F19" i="30"/>
  <c r="G19" i="30"/>
  <c r="H19" i="30"/>
  <c r="I19" i="30"/>
  <c r="J19" i="30"/>
  <c r="F20" i="30"/>
  <c r="G20" i="30"/>
  <c r="H20" i="30"/>
  <c r="I20" i="30"/>
  <c r="J20" i="30"/>
  <c r="F21" i="30"/>
  <c r="G21" i="30"/>
  <c r="H21" i="30"/>
  <c r="I21" i="30"/>
  <c r="J21" i="30"/>
  <c r="F23" i="30"/>
  <c r="G23" i="30"/>
  <c r="H23" i="30"/>
  <c r="I23" i="30"/>
  <c r="J23" i="30"/>
  <c r="F24" i="30"/>
  <c r="G24" i="30"/>
  <c r="H24" i="30"/>
  <c r="I24" i="30"/>
  <c r="J24" i="30"/>
  <c r="F25" i="30"/>
  <c r="G25" i="30"/>
  <c r="H25" i="30"/>
  <c r="I25" i="30"/>
  <c r="J25" i="30"/>
  <c r="F26" i="30"/>
  <c r="G26" i="30"/>
  <c r="H26" i="30"/>
  <c r="I26" i="30"/>
  <c r="J26" i="30"/>
  <c r="F27" i="30"/>
  <c r="G27" i="30"/>
  <c r="H27" i="30"/>
  <c r="I27" i="30"/>
  <c r="J27" i="30"/>
  <c r="F28" i="30"/>
  <c r="G28" i="30"/>
  <c r="H28" i="30"/>
  <c r="I28" i="30"/>
  <c r="J28" i="30"/>
  <c r="F30" i="30"/>
  <c r="G30" i="30"/>
  <c r="H30" i="30"/>
  <c r="I30" i="30"/>
  <c r="J30" i="30"/>
  <c r="F31" i="30"/>
  <c r="G31" i="30"/>
  <c r="H31" i="30"/>
  <c r="I31" i="30"/>
  <c r="J31" i="30"/>
  <c r="F32" i="30"/>
  <c r="G32" i="30"/>
  <c r="H32" i="30"/>
  <c r="I32" i="30"/>
  <c r="J32" i="30"/>
  <c r="F33" i="30"/>
  <c r="G33" i="30"/>
  <c r="H33" i="30"/>
  <c r="I33" i="30"/>
  <c r="J33" i="30"/>
  <c r="F34" i="30"/>
  <c r="G34" i="30"/>
  <c r="H34" i="30"/>
  <c r="I34" i="30"/>
  <c r="J34" i="30"/>
  <c r="F35" i="30"/>
  <c r="G35" i="30"/>
  <c r="H35" i="30"/>
  <c r="I35" i="30"/>
  <c r="J35" i="30"/>
  <c r="F36" i="30"/>
  <c r="G36" i="30"/>
  <c r="H36" i="30"/>
  <c r="I36" i="30"/>
  <c r="J36" i="30"/>
  <c r="F47" i="30"/>
  <c r="G47" i="30"/>
  <c r="H47" i="30"/>
  <c r="I47" i="30"/>
  <c r="J47" i="30"/>
  <c r="F48" i="30"/>
  <c r="G48" i="30"/>
  <c r="H48" i="30"/>
  <c r="I48" i="30"/>
  <c r="J48" i="30"/>
  <c r="F5" i="28"/>
  <c r="G5" i="28"/>
  <c r="H5" i="28"/>
  <c r="I5" i="28"/>
  <c r="J5" i="28"/>
  <c r="F6" i="28"/>
  <c r="G6" i="28"/>
  <c r="H6" i="28"/>
  <c r="I6" i="28"/>
  <c r="J6" i="28"/>
  <c r="F7" i="28"/>
  <c r="G7" i="28"/>
  <c r="H7" i="28"/>
  <c r="I7" i="28"/>
  <c r="J7" i="28"/>
  <c r="F8" i="28"/>
  <c r="G8" i="28"/>
  <c r="H8" i="28"/>
  <c r="I8" i="28"/>
  <c r="J8" i="28"/>
  <c r="F9" i="28"/>
  <c r="G9" i="28"/>
  <c r="H9" i="28"/>
  <c r="I9" i="28"/>
  <c r="J9" i="28"/>
  <c r="F10" i="28"/>
  <c r="G10" i="28"/>
  <c r="H10" i="28"/>
  <c r="I10" i="28"/>
  <c r="J10" i="28"/>
  <c r="F11" i="28"/>
  <c r="G11" i="28"/>
  <c r="H11" i="28"/>
  <c r="I11" i="28"/>
  <c r="J11" i="28"/>
  <c r="F12" i="28"/>
  <c r="G12" i="28"/>
  <c r="H12" i="28"/>
  <c r="I12" i="28"/>
  <c r="J12" i="28"/>
  <c r="F13" i="28"/>
  <c r="G13" i="28"/>
  <c r="H13" i="28"/>
  <c r="I13" i="28"/>
  <c r="J13" i="28"/>
  <c r="F14" i="28"/>
  <c r="G14" i="28"/>
  <c r="H14" i="28"/>
  <c r="I14" i="28"/>
  <c r="J14" i="28"/>
  <c r="F16" i="28"/>
  <c r="G16" i="28"/>
  <c r="H16" i="28"/>
  <c r="I16" i="28"/>
  <c r="J16" i="28"/>
  <c r="F17" i="28"/>
  <c r="G17" i="28"/>
  <c r="H17" i="28"/>
  <c r="I17" i="28"/>
  <c r="J17" i="28"/>
  <c r="F18" i="28"/>
  <c r="G18" i="28"/>
  <c r="H18" i="28"/>
  <c r="I18" i="28"/>
  <c r="J18" i="28"/>
  <c r="F19" i="28"/>
  <c r="G19" i="28"/>
  <c r="H19" i="28"/>
  <c r="I19" i="28"/>
  <c r="J19" i="28"/>
  <c r="F20" i="28"/>
  <c r="G20" i="28"/>
  <c r="H20" i="28"/>
  <c r="I20" i="28"/>
  <c r="J20" i="28"/>
  <c r="F21" i="28"/>
  <c r="G21" i="28"/>
  <c r="H21" i="28"/>
  <c r="I21" i="28"/>
  <c r="J21" i="28"/>
  <c r="F22" i="28"/>
  <c r="G22" i="28"/>
  <c r="H22" i="28"/>
  <c r="I22" i="28"/>
  <c r="J22" i="28"/>
  <c r="F23" i="28"/>
  <c r="G23" i="28"/>
  <c r="H23" i="28"/>
  <c r="I23" i="28"/>
  <c r="J23" i="28"/>
  <c r="F24" i="28"/>
  <c r="G24" i="28"/>
  <c r="H24" i="28"/>
  <c r="I24" i="28"/>
  <c r="J24" i="28"/>
  <c r="F25" i="28"/>
  <c r="G25" i="28"/>
  <c r="H25" i="28"/>
  <c r="I25" i="28"/>
  <c r="J25" i="28"/>
  <c r="F26" i="28"/>
  <c r="G26" i="28"/>
  <c r="H26" i="28"/>
  <c r="I26" i="28"/>
  <c r="J26" i="28"/>
  <c r="F27" i="28"/>
  <c r="G27" i="28"/>
  <c r="H27" i="28"/>
  <c r="I27" i="28"/>
  <c r="J27" i="28"/>
  <c r="F28" i="28"/>
  <c r="G28" i="28"/>
  <c r="H28" i="28"/>
  <c r="I28" i="28"/>
  <c r="J28" i="28"/>
  <c r="F29" i="28"/>
  <c r="G29" i="28"/>
  <c r="H29" i="28"/>
  <c r="I29" i="28"/>
  <c r="J29" i="28"/>
  <c r="F30" i="28"/>
  <c r="G30" i="28"/>
  <c r="H30" i="28"/>
  <c r="I30" i="28"/>
  <c r="J30" i="28"/>
  <c r="F31" i="28"/>
  <c r="G31" i="28"/>
  <c r="H31" i="28"/>
  <c r="I31" i="28"/>
  <c r="J31" i="28"/>
  <c r="F32" i="28"/>
  <c r="G32" i="28"/>
  <c r="H32" i="28"/>
  <c r="I32" i="28"/>
  <c r="J32" i="28"/>
  <c r="F33" i="28"/>
  <c r="G33" i="28"/>
  <c r="H33" i="28"/>
  <c r="I33" i="28"/>
  <c r="J33" i="28"/>
  <c r="F35" i="28"/>
  <c r="G35" i="28"/>
  <c r="H35" i="28"/>
  <c r="I35" i="28"/>
  <c r="J35" i="28"/>
  <c r="F36" i="28"/>
  <c r="G36" i="28"/>
  <c r="H36" i="28"/>
  <c r="I36" i="28"/>
  <c r="J36" i="28"/>
  <c r="F46" i="28"/>
  <c r="G46" i="28"/>
  <c r="H46" i="28"/>
  <c r="I46" i="28"/>
  <c r="J46" i="28"/>
  <c r="F47" i="28"/>
  <c r="G47" i="28"/>
  <c r="H47" i="28"/>
  <c r="I47" i="28"/>
  <c r="J47" i="28"/>
  <c r="F48" i="28"/>
  <c r="G48" i="28"/>
  <c r="H48" i="28"/>
  <c r="I48" i="28"/>
  <c r="J48" i="28"/>
  <c r="F49" i="28"/>
  <c r="G49" i="28"/>
  <c r="H49" i="28"/>
  <c r="I49" i="28"/>
  <c r="J49" i="28"/>
  <c r="F51" i="28"/>
  <c r="G51" i="28"/>
  <c r="H51" i="28"/>
  <c r="I51" i="28"/>
  <c r="J51" i="28"/>
  <c r="F52" i="28"/>
  <c r="G52" i="28"/>
  <c r="H52" i="28"/>
  <c r="I52" i="28"/>
  <c r="J52" i="28"/>
  <c r="F53" i="28"/>
  <c r="G53" i="28"/>
  <c r="H53" i="28"/>
  <c r="I53" i="28"/>
  <c r="J53" i="28"/>
  <c r="F54" i="28"/>
  <c r="G54" i="28"/>
  <c r="H54" i="28"/>
  <c r="I54" i="28"/>
  <c r="J54" i="28"/>
  <c r="F55" i="28"/>
  <c r="G55" i="28"/>
  <c r="H55" i="28"/>
  <c r="I55" i="28"/>
  <c r="J55" i="28"/>
  <c r="F56" i="28"/>
  <c r="G56" i="28"/>
  <c r="H56" i="28"/>
  <c r="I56" i="28"/>
  <c r="J56" i="28"/>
  <c r="F57" i="28"/>
  <c r="G57" i="28"/>
  <c r="H57" i="28"/>
  <c r="I57" i="28"/>
  <c r="J57" i="28"/>
  <c r="F58" i="28"/>
  <c r="G58" i="28"/>
  <c r="H58" i="28"/>
  <c r="I58" i="28"/>
  <c r="J58" i="28"/>
  <c r="F59" i="28"/>
  <c r="G59" i="28"/>
  <c r="H59" i="28"/>
  <c r="I59" i="28"/>
  <c r="J59" i="28"/>
  <c r="F60" i="28"/>
  <c r="G60" i="28"/>
  <c r="H60" i="28"/>
  <c r="I60" i="28"/>
  <c r="J60" i="28"/>
  <c r="F61" i="28"/>
  <c r="G61" i="28"/>
  <c r="H61" i="28"/>
  <c r="I61" i="28"/>
  <c r="J61" i="28"/>
  <c r="F62" i="28"/>
  <c r="G62" i="28"/>
  <c r="H62" i="28"/>
  <c r="I62" i="28"/>
  <c r="J62" i="28"/>
  <c r="F64" i="28"/>
  <c r="G64" i="28"/>
  <c r="H64" i="28"/>
  <c r="I64" i="28"/>
  <c r="J64" i="28"/>
  <c r="F65" i="28"/>
  <c r="G65" i="28"/>
  <c r="H65" i="28"/>
  <c r="I65" i="28"/>
  <c r="J65" i="28"/>
  <c r="F66" i="28"/>
  <c r="G66" i="28"/>
  <c r="H66" i="28"/>
  <c r="I66" i="28"/>
  <c r="J66" i="28"/>
  <c r="F67" i="28"/>
  <c r="G67" i="28"/>
  <c r="H67" i="28"/>
  <c r="I67" i="28"/>
  <c r="J67" i="28"/>
  <c r="F68" i="28"/>
  <c r="G68" i="28"/>
  <c r="H68" i="28"/>
  <c r="I68" i="28"/>
  <c r="J68" i="28"/>
  <c r="F69" i="28"/>
  <c r="G69" i="28"/>
  <c r="H69" i="28"/>
  <c r="I69" i="28"/>
  <c r="J69" i="28"/>
  <c r="F70" i="28"/>
  <c r="G70" i="28"/>
  <c r="H70" i="28"/>
  <c r="I70" i="28"/>
  <c r="J70" i="28"/>
  <c r="F71" i="28"/>
  <c r="G71" i="28"/>
  <c r="H71" i="28"/>
  <c r="I71" i="28"/>
  <c r="J71" i="28"/>
  <c r="F72" i="28"/>
  <c r="G72" i="28"/>
  <c r="H72" i="28"/>
  <c r="I72" i="28"/>
  <c r="J72" i="28"/>
  <c r="F73" i="28"/>
  <c r="G73" i="28"/>
  <c r="H73" i="28"/>
  <c r="I73" i="28"/>
  <c r="J73" i="28"/>
  <c r="F74" i="28"/>
  <c r="G74" i="28"/>
  <c r="H74" i="28"/>
  <c r="I74" i="28"/>
  <c r="J74" i="28"/>
  <c r="F76" i="28"/>
  <c r="G76" i="28"/>
  <c r="H76" i="28"/>
  <c r="I76" i="28"/>
  <c r="J76" i="28"/>
  <c r="F77" i="28"/>
  <c r="G77" i="28"/>
  <c r="H77" i="28"/>
  <c r="I77" i="28"/>
  <c r="J77" i="28"/>
  <c r="F78" i="28"/>
  <c r="G78" i="28"/>
  <c r="H78" i="28"/>
  <c r="I78" i="28"/>
  <c r="J78" i="28"/>
  <c r="F79" i="28"/>
  <c r="G79" i="28"/>
  <c r="H79" i="28"/>
  <c r="I79" i="28"/>
  <c r="J79" i="28"/>
  <c r="F80" i="28"/>
  <c r="G80" i="28"/>
  <c r="H80" i="28"/>
  <c r="I80" i="28"/>
  <c r="J80" i="28"/>
  <c r="F81" i="28"/>
  <c r="G81" i="28"/>
  <c r="H81" i="28"/>
  <c r="I81" i="28"/>
  <c r="J81" i="28"/>
  <c r="F82" i="28"/>
  <c r="G82" i="28"/>
  <c r="H82" i="28"/>
  <c r="I82" i="28"/>
  <c r="J82" i="28"/>
  <c r="F83" i="28"/>
  <c r="G83" i="28"/>
  <c r="H83" i="28"/>
  <c r="I83" i="28"/>
  <c r="J83" i="28"/>
  <c r="F84" i="28"/>
  <c r="G84" i="28"/>
  <c r="H84" i="28"/>
  <c r="I84" i="28"/>
  <c r="J84" i="28"/>
  <c r="F85" i="28"/>
  <c r="G85" i="28"/>
  <c r="H85" i="28"/>
  <c r="I85" i="28"/>
  <c r="J85" i="28"/>
  <c r="F86" i="28"/>
  <c r="G86" i="28"/>
  <c r="H86" i="28"/>
  <c r="I86" i="28"/>
  <c r="J86" i="28"/>
  <c r="F87" i="28"/>
  <c r="G87" i="28"/>
  <c r="H87" i="28"/>
  <c r="I87" i="28"/>
  <c r="J87" i="28"/>
  <c r="F88" i="28"/>
  <c r="G88" i="28"/>
  <c r="H88" i="28"/>
  <c r="I88" i="28"/>
  <c r="J88" i="28"/>
  <c r="F89" i="28"/>
  <c r="G89" i="28"/>
  <c r="H89" i="28"/>
  <c r="I89" i="28"/>
  <c r="J89" i="28"/>
  <c r="F90" i="28"/>
  <c r="G90" i="28"/>
  <c r="H90" i="28"/>
  <c r="I90" i="28"/>
  <c r="J90" i="28"/>
  <c r="F91" i="28"/>
  <c r="G91" i="28"/>
  <c r="H91" i="28"/>
  <c r="I91" i="28"/>
  <c r="J91" i="28"/>
  <c r="F92" i="28"/>
  <c r="G92" i="28"/>
  <c r="H92" i="28"/>
  <c r="I92" i="28"/>
  <c r="J92" i="28"/>
  <c r="F93" i="28"/>
  <c r="G93" i="28"/>
  <c r="H93" i="28"/>
  <c r="I93" i="28"/>
  <c r="J93" i="28"/>
  <c r="F94" i="28"/>
  <c r="G94" i="28"/>
  <c r="H94" i="28"/>
  <c r="I94" i="28"/>
  <c r="J94" i="28"/>
  <c r="F95" i="28"/>
  <c r="G95" i="28"/>
  <c r="H95" i="28"/>
  <c r="I95" i="28"/>
  <c r="J95" i="28"/>
  <c r="F96" i="28"/>
  <c r="G96" i="28"/>
  <c r="H96" i="28"/>
  <c r="I96" i="28"/>
  <c r="J96" i="28"/>
  <c r="F97" i="28"/>
  <c r="G97" i="28"/>
  <c r="H97" i="28"/>
  <c r="I97" i="28"/>
  <c r="J97" i="28"/>
  <c r="F98" i="28"/>
  <c r="G98" i="28"/>
  <c r="H98" i="28"/>
  <c r="I98" i="28"/>
  <c r="J98" i="28"/>
  <c r="F99" i="28"/>
  <c r="G99" i="28"/>
  <c r="H99" i="28"/>
  <c r="I99" i="28"/>
  <c r="J99" i="28"/>
  <c r="F100" i="28"/>
  <c r="G100" i="28"/>
  <c r="H100" i="28"/>
  <c r="I100" i="28"/>
  <c r="J100" i="28"/>
  <c r="F101" i="28"/>
  <c r="G101" i="28"/>
  <c r="H101" i="28"/>
  <c r="I101" i="28"/>
  <c r="J101" i="28"/>
  <c r="F102" i="28"/>
  <c r="G102" i="28"/>
  <c r="H102" i="28"/>
  <c r="I102" i="28"/>
  <c r="J102" i="28"/>
  <c r="F103" i="28"/>
  <c r="G103" i="28"/>
  <c r="H103" i="28"/>
  <c r="I103" i="28"/>
  <c r="J103" i="28"/>
  <c r="F104" i="28"/>
  <c r="G104" i="28"/>
  <c r="H104" i="28"/>
  <c r="I104" i="28"/>
  <c r="J104" i="28"/>
  <c r="F105" i="28"/>
  <c r="G105" i="28"/>
  <c r="H105" i="28"/>
  <c r="I105" i="28"/>
  <c r="J105" i="28"/>
  <c r="F106" i="28"/>
  <c r="G106" i="28"/>
  <c r="H106" i="28"/>
  <c r="I106" i="28"/>
  <c r="J106" i="28"/>
  <c r="F107" i="28"/>
  <c r="G107" i="28"/>
  <c r="H107" i="28"/>
  <c r="I107" i="28"/>
  <c r="J107" i="28"/>
  <c r="F108" i="28"/>
  <c r="G108" i="28"/>
  <c r="H108" i="28"/>
  <c r="I108" i="28"/>
  <c r="J108" i="28"/>
  <c r="F109" i="28"/>
  <c r="G109" i="28"/>
  <c r="H109" i="28"/>
  <c r="I109" i="28"/>
  <c r="J109" i="28"/>
  <c r="F110" i="28"/>
  <c r="G110" i="28"/>
  <c r="H110" i="28"/>
  <c r="I110" i="28"/>
  <c r="J110" i="28"/>
  <c r="F111" i="28"/>
  <c r="G111" i="28"/>
  <c r="H111" i="28"/>
  <c r="I111" i="28"/>
  <c r="J111" i="28"/>
  <c r="F112" i="28"/>
  <c r="G112" i="28"/>
  <c r="H112" i="28"/>
  <c r="I112" i="28"/>
  <c r="J112" i="28"/>
  <c r="F113" i="28"/>
  <c r="G113" i="28"/>
  <c r="H113" i="28"/>
  <c r="I113" i="28"/>
  <c r="J113" i="28"/>
  <c r="F114" i="28"/>
  <c r="G114" i="28"/>
  <c r="H114" i="28"/>
  <c r="I114" i="28"/>
  <c r="J114" i="28"/>
  <c r="F115" i="28"/>
  <c r="G115" i="28"/>
  <c r="H115" i="28"/>
  <c r="I115" i="28"/>
  <c r="J115" i="28"/>
  <c r="F116" i="28"/>
  <c r="G116" i="28"/>
  <c r="H116" i="28"/>
  <c r="I116" i="28"/>
  <c r="J116" i="28"/>
  <c r="F117" i="28"/>
  <c r="G117" i="28"/>
  <c r="H117" i="28"/>
  <c r="I117" i="28"/>
  <c r="J117" i="28"/>
  <c r="F118" i="28"/>
  <c r="G118" i="28"/>
  <c r="H118" i="28"/>
  <c r="I118" i="28"/>
  <c r="J118" i="28"/>
  <c r="F119" i="28"/>
  <c r="G119" i="28"/>
  <c r="H119" i="28"/>
  <c r="I119" i="28"/>
  <c r="J119" i="28"/>
  <c r="F120" i="28"/>
  <c r="G120" i="28"/>
  <c r="H120" i="28"/>
  <c r="I120" i="28"/>
  <c r="J120" i="28"/>
  <c r="F121" i="28"/>
  <c r="G121" i="28"/>
  <c r="H121" i="28"/>
  <c r="I121" i="28"/>
  <c r="J121" i="28"/>
  <c r="F122" i="28"/>
  <c r="G122" i="28"/>
  <c r="H122" i="28"/>
  <c r="I122" i="28"/>
  <c r="J122" i="28"/>
  <c r="F123" i="28"/>
  <c r="G123" i="28"/>
  <c r="H123" i="28"/>
  <c r="I123" i="28"/>
  <c r="J123" i="28"/>
  <c r="F124" i="28"/>
  <c r="G124" i="28"/>
  <c r="H124" i="28"/>
  <c r="I124" i="28"/>
  <c r="J124" i="28"/>
  <c r="F125" i="28"/>
  <c r="G125" i="28"/>
  <c r="H125" i="28"/>
  <c r="I125" i="28"/>
  <c r="J125" i="28"/>
  <c r="F127" i="28"/>
  <c r="G127" i="28"/>
  <c r="H127" i="28"/>
  <c r="I127" i="28"/>
  <c r="J127" i="28"/>
  <c r="F128" i="28"/>
  <c r="G128" i="28"/>
  <c r="H128" i="28"/>
  <c r="I128" i="28"/>
  <c r="J128" i="28"/>
  <c r="F129" i="28"/>
  <c r="G129" i="28"/>
  <c r="H129" i="28"/>
  <c r="I129" i="28"/>
  <c r="J129" i="28"/>
  <c r="F130" i="28"/>
  <c r="G130" i="28"/>
  <c r="H130" i="28"/>
  <c r="I130" i="28"/>
  <c r="J130" i="28"/>
  <c r="F131" i="28"/>
  <c r="G131" i="28"/>
  <c r="H131" i="28"/>
  <c r="I131" i="28"/>
  <c r="J131" i="28"/>
  <c r="F5" i="26"/>
  <c r="G5" i="26"/>
  <c r="H5" i="26"/>
  <c r="I5" i="26"/>
  <c r="J5" i="26"/>
  <c r="F6" i="26"/>
  <c r="G6" i="26"/>
  <c r="H6" i="26"/>
  <c r="I6" i="26"/>
  <c r="J6" i="26"/>
  <c r="F8" i="26"/>
  <c r="G8" i="26"/>
  <c r="H8" i="26"/>
  <c r="I8" i="26"/>
  <c r="J8" i="26"/>
  <c r="F9" i="26"/>
  <c r="G9" i="26"/>
  <c r="H9" i="26"/>
  <c r="I9" i="26"/>
  <c r="J9" i="26"/>
  <c r="F10" i="26"/>
  <c r="G10" i="26"/>
  <c r="H10" i="26"/>
  <c r="I10" i="26"/>
  <c r="J10" i="26"/>
  <c r="F11" i="26"/>
  <c r="G11" i="26"/>
  <c r="H11" i="26"/>
  <c r="I11" i="26"/>
  <c r="J11" i="26"/>
  <c r="F13" i="26"/>
  <c r="G13" i="26"/>
  <c r="H13" i="26"/>
  <c r="I13" i="26"/>
  <c r="J13" i="26"/>
  <c r="F14" i="26"/>
  <c r="G14" i="26"/>
  <c r="H14" i="26"/>
  <c r="I14" i="26"/>
  <c r="J14" i="26"/>
  <c r="F16" i="26"/>
  <c r="G16" i="26"/>
  <c r="H16" i="26"/>
  <c r="I16" i="26"/>
  <c r="J16" i="26"/>
  <c r="F17" i="26"/>
  <c r="G17" i="26"/>
  <c r="H17" i="26"/>
  <c r="I17" i="26"/>
  <c r="J17" i="26"/>
  <c r="F18" i="26"/>
  <c r="G18" i="26"/>
  <c r="H18" i="26"/>
  <c r="I18" i="26"/>
  <c r="J18" i="26"/>
  <c r="F19" i="26"/>
  <c r="G19" i="26"/>
  <c r="H19" i="26"/>
  <c r="I19" i="26"/>
  <c r="J19" i="26"/>
  <c r="F20" i="26"/>
  <c r="G20" i="26"/>
  <c r="H20" i="26"/>
  <c r="I20" i="26"/>
  <c r="J20" i="26"/>
  <c r="F21" i="26"/>
  <c r="G21" i="26"/>
  <c r="H21" i="26"/>
  <c r="I21" i="26"/>
  <c r="J21" i="26"/>
  <c r="F22" i="26"/>
  <c r="G22" i="26"/>
  <c r="H22" i="26"/>
  <c r="I22" i="26"/>
  <c r="J22" i="26"/>
  <c r="F23" i="26"/>
  <c r="G23" i="26"/>
  <c r="H23" i="26"/>
  <c r="I23" i="26"/>
  <c r="J23" i="26"/>
  <c r="F25" i="26"/>
  <c r="G25" i="26"/>
  <c r="H25" i="26"/>
  <c r="I25" i="26"/>
  <c r="J25" i="26"/>
  <c r="F26" i="26"/>
  <c r="G26" i="26"/>
  <c r="H26" i="26"/>
  <c r="I26" i="26"/>
  <c r="J26" i="26"/>
  <c r="F27" i="26"/>
  <c r="G27" i="26"/>
  <c r="H27" i="26"/>
  <c r="I27" i="26"/>
  <c r="J27" i="26"/>
  <c r="F28" i="26"/>
  <c r="G28" i="26"/>
  <c r="H28" i="26"/>
  <c r="I28" i="26"/>
  <c r="J28" i="26"/>
  <c r="F5" i="25"/>
  <c r="G5" i="25"/>
  <c r="H5" i="25"/>
  <c r="I5" i="25"/>
  <c r="J5" i="25"/>
  <c r="F6" i="25"/>
  <c r="G6" i="25"/>
  <c r="H6" i="25"/>
  <c r="I6" i="25"/>
  <c r="J6" i="25"/>
  <c r="F8" i="25"/>
  <c r="G8" i="25"/>
  <c r="H8" i="25"/>
  <c r="I8" i="25"/>
  <c r="J8" i="25"/>
  <c r="F9" i="25"/>
  <c r="G9" i="25"/>
  <c r="H9" i="25"/>
  <c r="I9" i="25"/>
  <c r="J9" i="25"/>
  <c r="F10" i="25"/>
  <c r="G10" i="25"/>
  <c r="H10" i="25"/>
  <c r="I10" i="25"/>
  <c r="J10" i="25"/>
  <c r="F11" i="25"/>
  <c r="G11" i="25"/>
  <c r="H11" i="25"/>
  <c r="I11" i="25"/>
  <c r="J11" i="25"/>
  <c r="F13" i="25"/>
  <c r="G13" i="25"/>
  <c r="H13" i="25"/>
  <c r="I13" i="25"/>
  <c r="J13" i="25"/>
  <c r="F14" i="25"/>
  <c r="G14" i="25"/>
  <c r="H14" i="25"/>
  <c r="I14" i="25"/>
  <c r="J14" i="25"/>
  <c r="F16" i="25"/>
  <c r="G16" i="25"/>
  <c r="H16" i="25"/>
  <c r="I16" i="25"/>
  <c r="J16" i="25"/>
  <c r="F17" i="25"/>
  <c r="G17" i="25"/>
  <c r="H17" i="25"/>
  <c r="I17" i="25"/>
  <c r="J17" i="25"/>
  <c r="F18" i="25"/>
  <c r="G18" i="25"/>
  <c r="H18" i="25"/>
  <c r="I18" i="25"/>
  <c r="J18" i="25"/>
  <c r="F19" i="25"/>
  <c r="G19" i="25"/>
  <c r="H19" i="25"/>
  <c r="I19" i="25"/>
  <c r="J19" i="25"/>
  <c r="F20" i="25"/>
  <c r="G20" i="25"/>
  <c r="H20" i="25"/>
  <c r="I20" i="25"/>
  <c r="J20" i="25"/>
  <c r="F21" i="25"/>
  <c r="G21" i="25"/>
  <c r="H21" i="25"/>
  <c r="I21" i="25"/>
  <c r="J21" i="25"/>
  <c r="F23" i="25"/>
  <c r="G23" i="25"/>
  <c r="H23" i="25"/>
  <c r="I23" i="25"/>
  <c r="J23" i="25"/>
  <c r="F24" i="25"/>
  <c r="G24" i="25"/>
  <c r="H24" i="25"/>
  <c r="I24" i="25"/>
  <c r="J24" i="25"/>
  <c r="F25" i="25"/>
  <c r="G25" i="25"/>
  <c r="H25" i="25"/>
  <c r="I25" i="25"/>
  <c r="J25" i="25"/>
  <c r="F26" i="25"/>
  <c r="G26" i="25"/>
  <c r="H26" i="25"/>
  <c r="I26" i="25"/>
  <c r="J26" i="25"/>
  <c r="F5" i="24"/>
  <c r="G5" i="24"/>
  <c r="H5" i="24"/>
  <c r="I5" i="24"/>
  <c r="J5" i="24"/>
  <c r="F6" i="24"/>
  <c r="G6" i="24"/>
  <c r="H6" i="24"/>
  <c r="I6" i="24"/>
  <c r="J6" i="24"/>
  <c r="F8" i="24"/>
  <c r="G8" i="24"/>
  <c r="H8" i="24"/>
  <c r="I8" i="24"/>
  <c r="J8" i="24"/>
  <c r="F9" i="24"/>
  <c r="G9" i="24"/>
  <c r="H9" i="24"/>
  <c r="I9" i="24"/>
  <c r="J9" i="24"/>
  <c r="F10" i="24"/>
  <c r="G10" i="24"/>
  <c r="H10" i="24"/>
  <c r="I10" i="24"/>
  <c r="J10" i="24"/>
  <c r="F11" i="24"/>
  <c r="G11" i="24"/>
  <c r="H11" i="24"/>
  <c r="I11" i="24"/>
  <c r="J11" i="24"/>
  <c r="F13" i="24"/>
  <c r="G13" i="24"/>
  <c r="H13" i="24"/>
  <c r="I13" i="24"/>
  <c r="J13" i="24"/>
  <c r="F14" i="24"/>
  <c r="G14" i="24"/>
  <c r="H14" i="24"/>
  <c r="I14" i="24"/>
  <c r="J14" i="24"/>
  <c r="F16" i="24"/>
  <c r="G16" i="24"/>
  <c r="H16" i="24"/>
  <c r="I16" i="24"/>
  <c r="J16" i="24"/>
  <c r="F17" i="24"/>
  <c r="G17" i="24"/>
  <c r="H17" i="24"/>
  <c r="I17" i="24"/>
  <c r="J17" i="24"/>
  <c r="F18" i="24"/>
  <c r="G18" i="24"/>
  <c r="H18" i="24"/>
  <c r="I18" i="24"/>
  <c r="J18" i="24"/>
  <c r="F20" i="24"/>
  <c r="G20" i="24"/>
  <c r="H20" i="24"/>
  <c r="I20" i="24"/>
  <c r="J20" i="24"/>
  <c r="F21" i="24"/>
  <c r="G21" i="24"/>
  <c r="H21" i="24"/>
  <c r="I21" i="24"/>
  <c r="J21" i="24"/>
  <c r="F22" i="24"/>
  <c r="G22" i="24"/>
  <c r="H22" i="24"/>
  <c r="I22" i="24"/>
  <c r="J22" i="24"/>
  <c r="F23" i="24"/>
  <c r="G23" i="24"/>
  <c r="H23" i="24"/>
  <c r="I23" i="24"/>
  <c r="J23" i="24"/>
  <c r="F24" i="24"/>
  <c r="G24" i="24"/>
  <c r="H24" i="24"/>
  <c r="I24" i="24"/>
  <c r="J24" i="24"/>
  <c r="F5" i="15"/>
  <c r="G5" i="15"/>
  <c r="H5" i="15"/>
  <c r="I5" i="15"/>
  <c r="J5" i="15"/>
  <c r="F6" i="15"/>
  <c r="G6" i="15"/>
  <c r="H6" i="15"/>
  <c r="I6" i="15"/>
  <c r="J6" i="15"/>
  <c r="F8" i="15"/>
  <c r="G8" i="15"/>
  <c r="H8" i="15"/>
  <c r="I8" i="15"/>
  <c r="J8" i="15"/>
  <c r="F9" i="15"/>
  <c r="G9" i="15"/>
  <c r="H9" i="15"/>
  <c r="I9" i="15"/>
  <c r="J9" i="15"/>
  <c r="F10" i="15"/>
  <c r="G10" i="15"/>
  <c r="H10" i="15"/>
  <c r="I10" i="15"/>
  <c r="J10" i="15"/>
  <c r="F11" i="15"/>
  <c r="G11" i="15"/>
  <c r="H11" i="15"/>
  <c r="I11" i="15"/>
  <c r="J11" i="15"/>
  <c r="F12" i="15"/>
  <c r="G12" i="15"/>
  <c r="H12" i="15"/>
  <c r="I12" i="15"/>
  <c r="J12" i="15"/>
  <c r="F13" i="15"/>
  <c r="G13" i="15"/>
  <c r="H13" i="15"/>
  <c r="I13" i="15"/>
  <c r="J13" i="15"/>
  <c r="F14" i="15"/>
  <c r="G14" i="15"/>
  <c r="H14" i="15"/>
  <c r="I14" i="15"/>
  <c r="J14" i="15"/>
  <c r="F15" i="15"/>
  <c r="G15" i="15"/>
  <c r="H15" i="15"/>
  <c r="I15" i="15"/>
  <c r="J15" i="15"/>
  <c r="F16" i="15"/>
  <c r="G16" i="15"/>
  <c r="H16" i="15"/>
  <c r="I16" i="15"/>
  <c r="J16" i="15"/>
  <c r="F18" i="15"/>
  <c r="G18" i="15"/>
  <c r="H18" i="15"/>
  <c r="I18" i="15"/>
  <c r="J18" i="15"/>
  <c r="F19" i="15"/>
  <c r="G19" i="15"/>
  <c r="H19" i="15"/>
  <c r="I19" i="15"/>
  <c r="J19" i="15"/>
  <c r="E5" i="13"/>
  <c r="F5" i="13"/>
  <c r="G5" i="13"/>
  <c r="H5" i="13"/>
  <c r="I5" i="13"/>
  <c r="J5" i="13"/>
  <c r="E7" i="13"/>
  <c r="F7" i="13"/>
  <c r="G7" i="13"/>
  <c r="H7" i="13"/>
  <c r="I7" i="13"/>
  <c r="J7" i="13"/>
  <c r="E9" i="13"/>
  <c r="F9" i="13"/>
  <c r="G9" i="13"/>
  <c r="H9" i="13"/>
  <c r="I9" i="13"/>
  <c r="J9" i="13"/>
  <c r="E10" i="13"/>
  <c r="F10" i="13"/>
  <c r="G10" i="13"/>
  <c r="H10" i="13"/>
  <c r="I10" i="13"/>
  <c r="J10" i="13"/>
  <c r="E11" i="13"/>
  <c r="F11" i="13"/>
  <c r="G11" i="13"/>
  <c r="H11" i="13"/>
  <c r="I11" i="13"/>
  <c r="J11" i="13"/>
  <c r="E13" i="13"/>
  <c r="F13" i="13"/>
  <c r="G13" i="13"/>
  <c r="H13" i="13"/>
  <c r="I13" i="13"/>
  <c r="J13" i="13"/>
  <c r="E14" i="13"/>
  <c r="F14" i="13"/>
  <c r="G14" i="13"/>
  <c r="H14" i="13"/>
  <c r="I14" i="13"/>
  <c r="J14" i="13"/>
  <c r="E15" i="13"/>
  <c r="F15" i="13"/>
  <c r="G15" i="13"/>
  <c r="H15" i="13"/>
  <c r="I15" i="13"/>
  <c r="J15" i="13"/>
  <c r="E17" i="13"/>
  <c r="F17" i="13"/>
  <c r="G17" i="13"/>
  <c r="H17" i="13"/>
  <c r="I17" i="13"/>
  <c r="J17" i="13"/>
  <c r="E19" i="13"/>
  <c r="F19" i="13"/>
  <c r="G19" i="13"/>
  <c r="H19" i="13"/>
  <c r="I19" i="13"/>
  <c r="J19" i="13"/>
  <c r="E20" i="13"/>
  <c r="F20" i="13"/>
  <c r="G20" i="13"/>
  <c r="H20" i="13"/>
  <c r="I20" i="13"/>
  <c r="J20" i="13"/>
  <c r="E5" i="12"/>
  <c r="F5" i="12"/>
  <c r="G5" i="12"/>
  <c r="H5" i="12"/>
  <c r="I5" i="12"/>
  <c r="J5" i="12"/>
  <c r="E6" i="12"/>
  <c r="F6" i="12"/>
  <c r="G6" i="12"/>
  <c r="H6" i="12"/>
  <c r="I6" i="12"/>
  <c r="J6" i="12"/>
  <c r="E7" i="12"/>
  <c r="F7" i="12"/>
  <c r="G7" i="12"/>
  <c r="H7" i="12"/>
  <c r="I7" i="12"/>
  <c r="J7" i="12"/>
  <c r="E8" i="12"/>
  <c r="F8" i="12"/>
  <c r="G8" i="12"/>
  <c r="H8" i="12"/>
  <c r="I8" i="12"/>
  <c r="J8" i="12"/>
  <c r="E9" i="12"/>
  <c r="F9" i="12"/>
  <c r="G9" i="12"/>
  <c r="H9" i="12"/>
  <c r="I9" i="12"/>
  <c r="J9" i="12"/>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9" i="12"/>
  <c r="F19" i="12"/>
  <c r="G19" i="12"/>
  <c r="H19" i="12"/>
  <c r="I19" i="12"/>
  <c r="J19" i="12"/>
  <c r="E20" i="12"/>
  <c r="F20" i="12"/>
  <c r="G20" i="12"/>
  <c r="H20" i="12"/>
  <c r="I20" i="12"/>
  <c r="J20" i="12"/>
  <c r="F5" i="18"/>
  <c r="G5" i="18"/>
  <c r="H5" i="18"/>
  <c r="I5" i="18"/>
  <c r="J5" i="18"/>
  <c r="F6" i="18"/>
  <c r="G6" i="18"/>
  <c r="H6" i="18"/>
  <c r="I6" i="18"/>
  <c r="J6" i="18"/>
  <c r="F7" i="18"/>
  <c r="G7" i="18"/>
  <c r="H7" i="18"/>
  <c r="I7" i="18"/>
  <c r="J7" i="18"/>
  <c r="F8" i="18"/>
  <c r="G8" i="18"/>
  <c r="H8" i="18"/>
  <c r="I8" i="18"/>
  <c r="J8" i="18"/>
  <c r="F10" i="18"/>
  <c r="G10" i="18"/>
  <c r="H10" i="18"/>
  <c r="I10" i="18"/>
  <c r="J10" i="18"/>
  <c r="F11" i="18"/>
  <c r="G11" i="18"/>
  <c r="H11" i="18"/>
  <c r="I11" i="18"/>
  <c r="J11" i="18"/>
  <c r="F13" i="18"/>
  <c r="G13" i="18"/>
  <c r="H13" i="18"/>
  <c r="I13" i="18"/>
  <c r="J13" i="18"/>
  <c r="F14" i="18"/>
  <c r="G14" i="18"/>
  <c r="H14" i="18"/>
  <c r="I14" i="18"/>
  <c r="J14" i="18"/>
  <c r="F15" i="18"/>
  <c r="G15" i="18"/>
  <c r="H15" i="18"/>
  <c r="I15" i="18"/>
  <c r="J15"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5" i="16"/>
  <c r="G5" i="16"/>
  <c r="H5" i="16"/>
  <c r="I5" i="16"/>
  <c r="J5" i="16"/>
  <c r="F6" i="16"/>
  <c r="G6" i="16"/>
  <c r="H6" i="16"/>
  <c r="I6" i="16"/>
  <c r="J6" i="16"/>
  <c r="F8" i="16"/>
  <c r="G8" i="16"/>
  <c r="H8" i="16"/>
  <c r="I8" i="16"/>
  <c r="J8" i="16"/>
  <c r="F9" i="16"/>
  <c r="G9" i="16"/>
  <c r="H9" i="16"/>
  <c r="I9" i="16"/>
  <c r="J9" i="16"/>
  <c r="F11" i="16"/>
  <c r="G11" i="16"/>
  <c r="H11" i="16"/>
  <c r="I11" i="16"/>
  <c r="J11" i="16"/>
  <c r="F12" i="16"/>
  <c r="G12" i="16"/>
  <c r="H12" i="16"/>
  <c r="I12" i="16"/>
  <c r="J12" i="16"/>
  <c r="F14" i="16"/>
  <c r="G14" i="16"/>
  <c r="H14" i="16"/>
  <c r="I14" i="16"/>
  <c r="J14" i="16"/>
  <c r="F15" i="16"/>
  <c r="G15" i="16"/>
  <c r="H15" i="16"/>
  <c r="I15" i="16"/>
  <c r="J15" i="16"/>
  <c r="F16" i="16"/>
  <c r="G16" i="16"/>
  <c r="H16" i="16"/>
  <c r="I16" i="16"/>
  <c r="J16" i="16"/>
  <c r="F17" i="16"/>
  <c r="G17" i="16"/>
  <c r="H17" i="16"/>
  <c r="I17" i="16"/>
  <c r="J17" i="16"/>
  <c r="F18" i="16"/>
  <c r="G18" i="16"/>
  <c r="H18" i="16"/>
  <c r="I18" i="16"/>
  <c r="J18" i="16"/>
  <c r="F19" i="16"/>
  <c r="G19" i="16"/>
  <c r="H19" i="16"/>
  <c r="I19" i="16"/>
  <c r="J19" i="16"/>
  <c r="F20" i="16"/>
  <c r="G20" i="16"/>
  <c r="H20" i="16"/>
  <c r="I20" i="16"/>
  <c r="J20" i="16"/>
  <c r="F21" i="16"/>
  <c r="G21" i="16"/>
  <c r="H21" i="16"/>
  <c r="I21" i="16"/>
  <c r="J21" i="16"/>
  <c r="F23" i="16"/>
  <c r="G23" i="16"/>
  <c r="H23" i="16"/>
  <c r="I23" i="16"/>
  <c r="J23" i="16"/>
  <c r="F24" i="16"/>
  <c r="G24" i="16"/>
  <c r="H24" i="16"/>
  <c r="I24" i="16"/>
  <c r="J24" i="16"/>
  <c r="F25" i="16"/>
  <c r="G25" i="16"/>
  <c r="H25" i="16"/>
  <c r="I25" i="16"/>
  <c r="J25" i="16"/>
  <c r="F26" i="16"/>
  <c r="G26" i="16"/>
  <c r="H26" i="16"/>
  <c r="I26" i="16"/>
  <c r="J26" i="16"/>
  <c r="F27" i="16"/>
  <c r="G27" i="16"/>
  <c r="H27" i="16"/>
  <c r="I27" i="16"/>
  <c r="J27" i="16"/>
  <c r="F28" i="16"/>
  <c r="G28" i="16"/>
  <c r="H28" i="16"/>
  <c r="I28" i="16"/>
  <c r="J28" i="16"/>
  <c r="F29" i="16"/>
  <c r="G29" i="16"/>
  <c r="H29" i="16"/>
  <c r="I29" i="16"/>
  <c r="J29" i="16"/>
  <c r="F30" i="16"/>
  <c r="G30" i="16"/>
  <c r="H30" i="16"/>
  <c r="I30" i="16"/>
  <c r="J30" i="16"/>
  <c r="F31" i="16"/>
  <c r="G31" i="16"/>
  <c r="H31" i="16"/>
  <c r="I31" i="16"/>
  <c r="J31" i="16"/>
  <c r="F32" i="16"/>
  <c r="G32" i="16"/>
  <c r="H32" i="16"/>
  <c r="I32" i="16"/>
  <c r="J32" i="16"/>
  <c r="F33" i="16"/>
  <c r="G33" i="16"/>
  <c r="H33" i="16"/>
  <c r="I33" i="16"/>
  <c r="J33" i="16"/>
  <c r="F34" i="16"/>
  <c r="G34" i="16"/>
  <c r="H34" i="16"/>
  <c r="I34" i="16"/>
  <c r="J34" i="16"/>
  <c r="F35" i="16"/>
  <c r="G35" i="16"/>
  <c r="H35" i="16"/>
  <c r="I35" i="16"/>
  <c r="J35" i="16"/>
  <c r="F36" i="16"/>
  <c r="G36" i="16"/>
  <c r="H36" i="16"/>
  <c r="I36" i="16"/>
  <c r="J36" i="16"/>
  <c r="F46" i="16"/>
  <c r="G46" i="16"/>
  <c r="H46" i="16"/>
  <c r="I46" i="16"/>
  <c r="J46" i="16"/>
  <c r="F47" i="16"/>
  <c r="G47" i="16"/>
  <c r="H47" i="16"/>
  <c r="I47" i="16"/>
  <c r="J47" i="16"/>
  <c r="F48" i="16"/>
  <c r="G48" i="16"/>
  <c r="H48" i="16"/>
  <c r="I48" i="16"/>
  <c r="J48" i="16"/>
  <c r="F49" i="16"/>
  <c r="G49" i="16"/>
  <c r="H49" i="16"/>
  <c r="I49" i="16"/>
  <c r="J49" i="16"/>
  <c r="F50" i="16"/>
  <c r="G50" i="16"/>
  <c r="H50" i="16"/>
  <c r="I50" i="16"/>
  <c r="J50" i="16"/>
  <c r="F51" i="16"/>
  <c r="G51" i="16"/>
  <c r="H51" i="16"/>
  <c r="I51" i="16"/>
  <c r="J51" i="16"/>
  <c r="F52" i="16"/>
  <c r="G52" i="16"/>
  <c r="H52" i="16"/>
  <c r="I52" i="16"/>
  <c r="J52" i="16"/>
  <c r="F53" i="16"/>
  <c r="G53" i="16"/>
  <c r="H53" i="16"/>
  <c r="I53" i="16"/>
  <c r="J53" i="16"/>
  <c r="F54" i="16"/>
  <c r="G54" i="16"/>
  <c r="H54" i="16"/>
  <c r="I54" i="16"/>
  <c r="J54" i="16"/>
  <c r="F55" i="16"/>
  <c r="G55" i="16"/>
  <c r="H55" i="16"/>
  <c r="I55" i="16"/>
  <c r="J55" i="16"/>
  <c r="F56" i="16"/>
  <c r="G56" i="16"/>
  <c r="H56" i="16"/>
  <c r="I56" i="16"/>
  <c r="J56" i="16"/>
  <c r="F58" i="16"/>
  <c r="G58" i="16"/>
  <c r="H58" i="16"/>
  <c r="I58" i="16"/>
  <c r="J58" i="16"/>
  <c r="F59" i="16"/>
  <c r="G59" i="16"/>
  <c r="H59" i="16"/>
  <c r="I59" i="16"/>
  <c r="J59" i="16"/>
  <c r="F60" i="16"/>
  <c r="G60" i="16"/>
  <c r="H60" i="16"/>
  <c r="I60" i="16"/>
  <c r="J60" i="16"/>
  <c r="F61" i="16"/>
  <c r="G61" i="16"/>
  <c r="H61" i="16"/>
  <c r="I61" i="16"/>
  <c r="J61" i="16"/>
  <c r="F62" i="16"/>
  <c r="G62" i="16"/>
  <c r="H62" i="16"/>
  <c r="I62" i="16"/>
  <c r="J62" i="16"/>
  <c r="F63" i="16"/>
  <c r="G63" i="16"/>
  <c r="H63" i="16"/>
  <c r="I63" i="16"/>
  <c r="J63" i="16"/>
  <c r="F64" i="16"/>
  <c r="G64" i="16"/>
  <c r="H64" i="16"/>
  <c r="I64" i="16"/>
  <c r="J64" i="16"/>
  <c r="F65" i="16"/>
  <c r="G65" i="16"/>
  <c r="H65" i="16"/>
  <c r="I65" i="16"/>
  <c r="J65" i="16"/>
  <c r="F66" i="16"/>
  <c r="G66" i="16"/>
  <c r="H66" i="16"/>
  <c r="I66" i="16"/>
  <c r="J66" i="16"/>
  <c r="F67" i="16"/>
  <c r="G67" i="16"/>
  <c r="H67" i="16"/>
  <c r="I67" i="16"/>
  <c r="J67" i="16"/>
  <c r="E5" i="11"/>
  <c r="F5" i="11"/>
  <c r="G5" i="11"/>
  <c r="H5" i="11"/>
  <c r="I5" i="11"/>
  <c r="J5" i="11"/>
  <c r="E6" i="11"/>
  <c r="F6" i="11"/>
  <c r="G6" i="11"/>
  <c r="H6" i="11"/>
  <c r="I6" i="11"/>
  <c r="J6" i="11"/>
  <c r="E7" i="11"/>
  <c r="F7" i="11"/>
  <c r="G7" i="11"/>
  <c r="H7" i="11"/>
  <c r="I7" i="11"/>
  <c r="J7" i="11"/>
  <c r="E8" i="11"/>
  <c r="F8" i="11"/>
  <c r="G8" i="11"/>
  <c r="H8" i="11"/>
  <c r="I8" i="11"/>
  <c r="J8" i="11"/>
  <c r="E9" i="11"/>
  <c r="F9" i="11"/>
  <c r="G9" i="11"/>
  <c r="H9" i="11"/>
  <c r="I9" i="11"/>
  <c r="J9" i="11"/>
  <c r="E10" i="11"/>
  <c r="F10" i="11"/>
  <c r="G10" i="11"/>
  <c r="H10" i="11"/>
  <c r="I10" i="11"/>
  <c r="J10" i="11"/>
  <c r="E11" i="11"/>
  <c r="F11" i="11"/>
  <c r="G11" i="11"/>
  <c r="H11" i="11"/>
  <c r="I11" i="11"/>
  <c r="J11" i="11"/>
  <c r="E12" i="11"/>
  <c r="F12" i="11"/>
  <c r="G12" i="11"/>
  <c r="H12" i="11"/>
  <c r="I12" i="11"/>
  <c r="J12" i="11"/>
  <c r="E13" i="11"/>
  <c r="F13" i="11"/>
  <c r="G13" i="11"/>
  <c r="H13" i="11"/>
  <c r="I13" i="11"/>
  <c r="J13" i="11"/>
  <c r="E14" i="11"/>
  <c r="F14" i="11"/>
  <c r="G14" i="11"/>
  <c r="H14" i="11"/>
  <c r="I14" i="11"/>
  <c r="J14" i="11"/>
  <c r="E15" i="11"/>
  <c r="F15" i="11"/>
  <c r="G15" i="11"/>
  <c r="H15" i="11"/>
  <c r="I15" i="11"/>
  <c r="J15" i="11"/>
  <c r="E16" i="11"/>
  <c r="F16" i="11"/>
  <c r="G16" i="11"/>
  <c r="H16" i="11"/>
  <c r="I16" i="11"/>
  <c r="J16" i="11"/>
  <c r="E17" i="11"/>
  <c r="F17" i="11"/>
  <c r="G17" i="11"/>
  <c r="H17" i="11"/>
  <c r="I17" i="11"/>
  <c r="J17" i="11"/>
  <c r="E18" i="11"/>
  <c r="F18" i="11"/>
  <c r="G18" i="11"/>
  <c r="H18" i="11"/>
  <c r="I18" i="11"/>
  <c r="J18" i="11"/>
  <c r="E19" i="11"/>
  <c r="F19" i="11"/>
  <c r="G19" i="11"/>
  <c r="H19" i="11"/>
  <c r="I19" i="11"/>
  <c r="J19" i="11"/>
  <c r="E20" i="11"/>
  <c r="F20" i="11"/>
  <c r="G20" i="11"/>
  <c r="H20" i="11"/>
  <c r="I20" i="11"/>
  <c r="J20" i="11"/>
  <c r="E21" i="11"/>
  <c r="F21" i="11"/>
  <c r="G21" i="11"/>
  <c r="H21" i="11"/>
  <c r="I21" i="11"/>
  <c r="J21" i="11"/>
  <c r="E22" i="11"/>
  <c r="F22" i="11"/>
  <c r="G22" i="11"/>
  <c r="H22" i="11"/>
  <c r="I22" i="11"/>
  <c r="J22" i="11"/>
  <c r="F5" i="23"/>
  <c r="G5" i="23"/>
  <c r="H5" i="23"/>
  <c r="I5" i="23"/>
  <c r="J5" i="23"/>
  <c r="F6" i="23"/>
  <c r="G6" i="23"/>
  <c r="H6" i="23"/>
  <c r="I6" i="23"/>
  <c r="J6" i="23"/>
  <c r="F7" i="23"/>
  <c r="G7" i="23"/>
  <c r="H7" i="23"/>
  <c r="I7" i="23"/>
  <c r="J7" i="23"/>
  <c r="F9" i="23"/>
  <c r="G9" i="23"/>
  <c r="H9" i="23"/>
  <c r="I9" i="23"/>
  <c r="J9" i="23"/>
  <c r="F10" i="23"/>
  <c r="G10" i="23"/>
  <c r="H10" i="23"/>
  <c r="I10" i="23"/>
  <c r="J10" i="23"/>
  <c r="F11" i="23"/>
  <c r="G11" i="23"/>
  <c r="H11" i="23"/>
  <c r="I11" i="23"/>
  <c r="J11" i="23"/>
  <c r="F12" i="23"/>
  <c r="G12" i="23"/>
  <c r="H12" i="23"/>
  <c r="I12" i="23"/>
  <c r="J12" i="23"/>
  <c r="F13" i="23"/>
  <c r="G13" i="23"/>
  <c r="H13" i="23"/>
  <c r="I13" i="23"/>
  <c r="J13" i="23"/>
  <c r="F14" i="23"/>
  <c r="G14" i="23"/>
  <c r="H14" i="23"/>
  <c r="I14" i="23"/>
  <c r="J14" i="23"/>
  <c r="F15" i="23"/>
  <c r="G15" i="23"/>
  <c r="H15" i="23"/>
  <c r="I15" i="23"/>
  <c r="J15" i="23"/>
  <c r="F16" i="23"/>
  <c r="G16" i="23"/>
  <c r="H16" i="23"/>
  <c r="I16" i="23"/>
  <c r="J16" i="23"/>
  <c r="F17" i="23"/>
  <c r="G17" i="23"/>
  <c r="H17" i="23"/>
  <c r="I17" i="23"/>
  <c r="J17" i="23"/>
  <c r="F18" i="23"/>
  <c r="G18" i="23"/>
  <c r="H18" i="23"/>
  <c r="I18" i="23"/>
  <c r="J18" i="23"/>
  <c r="F20" i="23"/>
  <c r="G20" i="23"/>
  <c r="H20" i="23"/>
  <c r="I20" i="23"/>
  <c r="J20" i="23"/>
  <c r="F21" i="23"/>
  <c r="G21" i="23"/>
  <c r="H21" i="23"/>
  <c r="I21" i="23"/>
  <c r="J21" i="23"/>
  <c r="F22" i="23"/>
  <c r="G22" i="23"/>
  <c r="H22" i="23"/>
  <c r="I22" i="23"/>
  <c r="J22" i="23"/>
  <c r="F23" i="23"/>
  <c r="G23" i="23"/>
  <c r="H23" i="23"/>
  <c r="I23" i="23"/>
  <c r="J23" i="23"/>
  <c r="F25" i="23"/>
  <c r="G25" i="23"/>
  <c r="H25" i="23"/>
  <c r="I25" i="23"/>
  <c r="J25" i="23"/>
  <c r="F26" i="23"/>
  <c r="G26" i="23"/>
  <c r="H26" i="23"/>
  <c r="I26" i="23"/>
  <c r="J26" i="23"/>
  <c r="F27" i="23"/>
  <c r="G27" i="23"/>
  <c r="H27" i="23"/>
  <c r="I27" i="23"/>
  <c r="J27" i="23"/>
  <c r="F28" i="23"/>
  <c r="G28" i="23"/>
  <c r="H28" i="23"/>
  <c r="I28" i="23"/>
  <c r="J28" i="23"/>
  <c r="F30" i="23"/>
  <c r="G30" i="23"/>
  <c r="H30" i="23"/>
  <c r="I30" i="23"/>
  <c r="J30" i="23"/>
  <c r="F31" i="23"/>
  <c r="G31" i="23"/>
  <c r="H31" i="23"/>
  <c r="I31" i="23"/>
  <c r="J31" i="23"/>
  <c r="F32" i="23"/>
  <c r="G32" i="23"/>
  <c r="H32" i="23"/>
  <c r="I32" i="23"/>
  <c r="J32" i="23"/>
  <c r="F33" i="23"/>
  <c r="G33" i="23"/>
  <c r="H33" i="23"/>
  <c r="I33" i="23"/>
  <c r="J33" i="23"/>
  <c r="F34" i="23"/>
  <c r="G34" i="23"/>
  <c r="H34" i="23"/>
  <c r="I34" i="23"/>
  <c r="J34" i="23"/>
  <c r="F36" i="23"/>
  <c r="G36" i="23"/>
  <c r="H36" i="23"/>
  <c r="I36" i="23"/>
  <c r="J36" i="23"/>
  <c r="F5" i="22"/>
  <c r="G5" i="22"/>
  <c r="H5" i="22"/>
  <c r="I5" i="22"/>
  <c r="J5" i="22"/>
  <c r="F6" i="22"/>
  <c r="G6" i="22"/>
  <c r="H6" i="22"/>
  <c r="I6" i="22"/>
  <c r="J6" i="22"/>
  <c r="F7" i="22"/>
  <c r="G7" i="22"/>
  <c r="H7" i="22"/>
  <c r="I7" i="22"/>
  <c r="J7" i="22"/>
  <c r="F8" i="22"/>
  <c r="G8" i="22"/>
  <c r="H8" i="22"/>
  <c r="I8" i="22"/>
  <c r="J8" i="22"/>
  <c r="F9" i="22"/>
  <c r="G9" i="22"/>
  <c r="H9" i="22"/>
  <c r="I9" i="22"/>
  <c r="J9" i="22"/>
  <c r="F11" i="22"/>
  <c r="G11" i="22"/>
  <c r="H11" i="22"/>
  <c r="I11" i="22"/>
  <c r="J11" i="22"/>
  <c r="F12" i="22"/>
  <c r="G12" i="22"/>
  <c r="H12" i="22"/>
  <c r="I12" i="22"/>
  <c r="J12" i="22"/>
  <c r="F13" i="22"/>
  <c r="G13" i="22"/>
  <c r="H13" i="22"/>
  <c r="I13" i="22"/>
  <c r="J13" i="22"/>
  <c r="F14" i="22"/>
  <c r="G14" i="22"/>
  <c r="H14" i="22"/>
  <c r="I14" i="22"/>
  <c r="J14" i="22"/>
  <c r="F15" i="22"/>
  <c r="G15" i="22"/>
  <c r="H15" i="22"/>
  <c r="I15" i="22"/>
  <c r="J15" i="22"/>
  <c r="F16" i="22"/>
  <c r="G16" i="22"/>
  <c r="H16" i="22"/>
  <c r="I16" i="22"/>
  <c r="J16" i="22"/>
  <c r="F17" i="22"/>
  <c r="G17" i="22"/>
  <c r="H17" i="22"/>
  <c r="I17" i="22"/>
  <c r="J17" i="22"/>
  <c r="F18" i="22"/>
  <c r="G18" i="22"/>
  <c r="H18" i="22"/>
  <c r="I18" i="22"/>
  <c r="J18" i="22"/>
  <c r="F19" i="22"/>
  <c r="G19" i="22"/>
  <c r="H19" i="22"/>
  <c r="I19" i="22"/>
  <c r="J19" i="22"/>
  <c r="F20" i="22"/>
  <c r="G20" i="22"/>
  <c r="H20" i="22"/>
  <c r="I20" i="22"/>
  <c r="J20" i="22"/>
  <c r="F21" i="22"/>
  <c r="G21" i="22"/>
  <c r="H21" i="22"/>
  <c r="I21" i="22"/>
  <c r="J21" i="22"/>
  <c r="F22" i="22"/>
  <c r="G22" i="22"/>
  <c r="H22" i="22"/>
  <c r="I22" i="22"/>
  <c r="J22" i="22"/>
  <c r="F23" i="22"/>
  <c r="G23" i="22"/>
  <c r="H23" i="22"/>
  <c r="I23" i="22"/>
  <c r="J23" i="22"/>
  <c r="F24" i="22"/>
  <c r="G24" i="22"/>
  <c r="H24" i="22"/>
  <c r="I24" i="22"/>
  <c r="J24" i="22"/>
  <c r="F26" i="22"/>
  <c r="G26" i="22"/>
  <c r="H26" i="22"/>
  <c r="I26" i="22"/>
  <c r="J26" i="22"/>
  <c r="F27" i="22"/>
  <c r="G27" i="22"/>
  <c r="H27" i="22"/>
  <c r="I27" i="22"/>
  <c r="J27" i="22"/>
  <c r="F28" i="22"/>
  <c r="G28" i="22"/>
  <c r="H28" i="22"/>
  <c r="I28" i="22"/>
  <c r="J28" i="22"/>
  <c r="F29" i="22"/>
  <c r="G29" i="22"/>
  <c r="H29" i="22"/>
  <c r="I29" i="22"/>
  <c r="J29" i="22"/>
  <c r="F31" i="22"/>
  <c r="G31" i="22"/>
  <c r="H31" i="22"/>
  <c r="I31" i="22"/>
  <c r="J31" i="22"/>
  <c r="F32" i="22"/>
  <c r="G32" i="22"/>
  <c r="H32" i="22"/>
  <c r="I32" i="22"/>
  <c r="J32" i="22"/>
  <c r="F33" i="22"/>
  <c r="G33" i="22"/>
  <c r="H33" i="22"/>
  <c r="I33" i="22"/>
  <c r="J33" i="22"/>
  <c r="F34" i="22"/>
  <c r="G34" i="22"/>
  <c r="H34" i="22"/>
  <c r="I34" i="22"/>
  <c r="J34" i="22"/>
  <c r="F36" i="22"/>
  <c r="G36" i="22"/>
  <c r="H36" i="22"/>
  <c r="I36" i="22"/>
  <c r="J36" i="22"/>
  <c r="F46" i="22"/>
  <c r="G46" i="22"/>
  <c r="H46" i="22"/>
  <c r="I46" i="22"/>
  <c r="J46" i="22"/>
  <c r="F47" i="22"/>
  <c r="G47" i="22"/>
  <c r="H47" i="22"/>
  <c r="I47" i="22"/>
  <c r="J47" i="22"/>
  <c r="F48" i="22"/>
  <c r="G48" i="22"/>
  <c r="H48" i="22"/>
  <c r="I48" i="22"/>
  <c r="J48" i="22"/>
  <c r="F49" i="22"/>
  <c r="G49" i="22"/>
  <c r="H49" i="22"/>
  <c r="I49" i="22"/>
  <c r="J49" i="22"/>
  <c r="F50" i="22"/>
  <c r="G50" i="22"/>
  <c r="H50" i="22"/>
  <c r="I50" i="22"/>
  <c r="J50" i="22"/>
  <c r="F51" i="22"/>
  <c r="G51" i="22"/>
  <c r="H51" i="22"/>
  <c r="I51" i="22"/>
  <c r="J51" i="22"/>
  <c r="F52" i="22"/>
  <c r="G52" i="22"/>
  <c r="H52" i="22"/>
  <c r="I52" i="22"/>
  <c r="J52" i="22"/>
  <c r="F54" i="22"/>
  <c r="G54" i="22"/>
  <c r="H54" i="22"/>
  <c r="I54" i="22"/>
  <c r="J54" i="22"/>
  <c r="F55" i="22"/>
  <c r="G55" i="22"/>
  <c r="H55" i="22"/>
  <c r="I55" i="22"/>
  <c r="J55" i="22"/>
  <c r="F56" i="22"/>
  <c r="G56" i="22"/>
  <c r="H56" i="22"/>
  <c r="I56" i="22"/>
  <c r="J56" i="22"/>
  <c r="F57" i="22"/>
  <c r="G57" i="22"/>
  <c r="H57" i="22"/>
  <c r="I57" i="22"/>
  <c r="J57" i="22"/>
  <c r="F58" i="22"/>
  <c r="G58" i="22"/>
  <c r="H58" i="22"/>
  <c r="I58" i="22"/>
  <c r="J58" i="22"/>
  <c r="F59" i="22"/>
  <c r="G59" i="22"/>
  <c r="H59" i="22"/>
  <c r="I59" i="22"/>
  <c r="J59" i="22"/>
  <c r="F61" i="22"/>
  <c r="G61" i="22"/>
  <c r="H61" i="22"/>
  <c r="I61" i="22"/>
  <c r="J61" i="22"/>
  <c r="F62" i="22"/>
  <c r="G62" i="22"/>
  <c r="H62" i="22"/>
  <c r="I62" i="22"/>
  <c r="J62" i="22"/>
  <c r="F63" i="22"/>
  <c r="G63" i="22"/>
  <c r="H63" i="22"/>
  <c r="I63" i="22"/>
  <c r="J63" i="22"/>
  <c r="F64" i="22"/>
  <c r="G64" i="22"/>
  <c r="H64" i="22"/>
  <c r="I64" i="22"/>
  <c r="J64" i="22"/>
  <c r="F65" i="22"/>
  <c r="G65" i="22"/>
  <c r="H65" i="22"/>
  <c r="I65" i="22"/>
  <c r="J65" i="22"/>
  <c r="F66" i="22"/>
  <c r="G66" i="22"/>
  <c r="H66" i="22"/>
  <c r="I66" i="22"/>
  <c r="J66" i="22"/>
  <c r="F67" i="22"/>
  <c r="G67" i="22"/>
  <c r="H67" i="22"/>
  <c r="I67" i="22"/>
  <c r="J67" i="22"/>
  <c r="F68" i="22"/>
  <c r="G68" i="22"/>
  <c r="H68" i="22"/>
  <c r="I68" i="22"/>
  <c r="J68" i="22"/>
  <c r="F5" i="31"/>
  <c r="G5" i="31"/>
  <c r="H5" i="31"/>
  <c r="I5" i="31"/>
  <c r="J5" i="31"/>
  <c r="F6" i="31"/>
  <c r="G6" i="31"/>
  <c r="H6" i="31"/>
  <c r="I6" i="31"/>
  <c r="J6" i="31"/>
  <c r="F8" i="31"/>
  <c r="G8" i="31"/>
  <c r="H8" i="31"/>
  <c r="I8" i="31"/>
  <c r="J8" i="31"/>
  <c r="F9" i="31"/>
  <c r="G9" i="31"/>
  <c r="H9" i="31"/>
  <c r="I9" i="31"/>
  <c r="J9" i="31"/>
  <c r="F10" i="31"/>
  <c r="G10" i="31"/>
  <c r="H10" i="31"/>
  <c r="I10" i="31"/>
  <c r="J10" i="31"/>
  <c r="F11" i="31"/>
  <c r="G11" i="31"/>
  <c r="H11" i="31"/>
  <c r="I11" i="31"/>
  <c r="J11" i="31"/>
  <c r="F12" i="31"/>
  <c r="G12" i="31"/>
  <c r="H12" i="31"/>
  <c r="I12" i="31"/>
  <c r="J12" i="31"/>
  <c r="F13" i="31"/>
  <c r="G13" i="31"/>
  <c r="H13" i="31"/>
  <c r="I13" i="31"/>
  <c r="J13" i="31"/>
  <c r="F14" i="31"/>
  <c r="G14" i="31"/>
  <c r="H14" i="31"/>
  <c r="I14" i="31"/>
  <c r="J14" i="31"/>
  <c r="F15" i="31"/>
  <c r="G15" i="31"/>
  <c r="H15" i="31"/>
  <c r="I15" i="31"/>
  <c r="J15" i="31"/>
  <c r="F16" i="31"/>
  <c r="G16" i="31"/>
  <c r="H16" i="31"/>
  <c r="I16" i="31"/>
  <c r="J16" i="31"/>
  <c r="F17" i="31"/>
  <c r="G17" i="31"/>
  <c r="H17" i="31"/>
  <c r="I17" i="31"/>
  <c r="J17" i="31"/>
  <c r="F21" i="31"/>
  <c r="G21" i="31"/>
  <c r="H21" i="31"/>
  <c r="I21" i="31"/>
  <c r="J21" i="31"/>
  <c r="F22" i="31"/>
  <c r="G22" i="31"/>
  <c r="H22" i="31"/>
  <c r="I22" i="31"/>
  <c r="J22" i="31"/>
  <c r="F23" i="31"/>
  <c r="G23" i="31"/>
  <c r="H23" i="31"/>
  <c r="I23" i="31"/>
  <c r="J23" i="31"/>
  <c r="F24" i="31"/>
  <c r="G24" i="31"/>
  <c r="H24" i="31"/>
  <c r="I24" i="31"/>
  <c r="J24" i="31"/>
  <c r="F25" i="31"/>
  <c r="G25" i="31"/>
  <c r="H25" i="31"/>
  <c r="I25" i="31"/>
  <c r="J25" i="31"/>
  <c r="F26" i="31"/>
  <c r="G26" i="31"/>
  <c r="H26" i="31"/>
  <c r="I26" i="31"/>
  <c r="J26" i="31"/>
  <c r="F27" i="31"/>
  <c r="G27" i="31"/>
  <c r="H27" i="31"/>
  <c r="I27" i="31"/>
  <c r="J27" i="31"/>
  <c r="F28" i="31"/>
  <c r="G28" i="31"/>
  <c r="H28" i="31"/>
  <c r="I28" i="31"/>
  <c r="J28" i="31"/>
  <c r="F29" i="31"/>
  <c r="G29" i="31"/>
  <c r="H29" i="31"/>
  <c r="I29" i="31"/>
  <c r="J29" i="31"/>
  <c r="F30" i="31"/>
  <c r="G30" i="31"/>
  <c r="H30" i="31"/>
  <c r="I30" i="31"/>
  <c r="J30" i="31"/>
  <c r="F5" i="32"/>
  <c r="G5" i="32"/>
  <c r="H5" i="32"/>
  <c r="I5" i="32"/>
  <c r="J5" i="32"/>
  <c r="F6" i="32"/>
  <c r="G6" i="32"/>
  <c r="H6" i="32"/>
  <c r="I6" i="32"/>
  <c r="J6" i="32"/>
  <c r="F7" i="32"/>
  <c r="G7" i="32"/>
  <c r="H7" i="32"/>
  <c r="I7" i="32"/>
  <c r="J7" i="32"/>
  <c r="F8" i="32"/>
  <c r="G8" i="32"/>
  <c r="H8" i="32"/>
  <c r="I8" i="32"/>
  <c r="J8" i="32"/>
  <c r="F10" i="32"/>
  <c r="G10" i="32"/>
  <c r="H10" i="32"/>
  <c r="I10" i="32"/>
  <c r="J10" i="32"/>
  <c r="F11" i="32"/>
  <c r="G11" i="32"/>
  <c r="H11" i="32"/>
  <c r="I11" i="32"/>
  <c r="J11" i="32"/>
  <c r="F12" i="32"/>
  <c r="G12" i="32"/>
  <c r="H12" i="32"/>
  <c r="I12" i="32"/>
  <c r="J12" i="32"/>
  <c r="F13" i="32"/>
  <c r="G13" i="32"/>
  <c r="H13" i="32"/>
  <c r="I13" i="32"/>
  <c r="J13" i="32"/>
  <c r="F14" i="32"/>
  <c r="G14" i="32"/>
  <c r="H14" i="32"/>
  <c r="I14" i="32"/>
  <c r="J14" i="32"/>
  <c r="F15" i="32"/>
  <c r="G15" i="32"/>
  <c r="H15" i="32"/>
  <c r="I15" i="32"/>
  <c r="J15" i="32"/>
  <c r="F16" i="32"/>
  <c r="G16" i="32"/>
  <c r="H16" i="32"/>
  <c r="I16" i="32"/>
  <c r="J16" i="32"/>
  <c r="F17" i="32"/>
  <c r="G17" i="32"/>
  <c r="H17" i="32"/>
  <c r="I17" i="32"/>
  <c r="J17" i="32"/>
  <c r="F18" i="32"/>
  <c r="G18" i="32"/>
  <c r="H18" i="32"/>
  <c r="I18" i="32"/>
  <c r="J18" i="32"/>
  <c r="F20" i="32"/>
  <c r="G20" i="32"/>
  <c r="H20" i="32"/>
  <c r="I20" i="32"/>
  <c r="J20" i="32"/>
  <c r="F21" i="32"/>
  <c r="G21" i="32"/>
  <c r="H21" i="32"/>
  <c r="I21" i="32"/>
  <c r="J21" i="32"/>
  <c r="F22" i="32"/>
  <c r="G22" i="32"/>
  <c r="H22" i="32"/>
  <c r="I22" i="32"/>
  <c r="J22" i="32"/>
  <c r="F23" i="32"/>
  <c r="G23" i="32"/>
  <c r="H23" i="32"/>
  <c r="I23" i="32"/>
  <c r="J23" i="32"/>
  <c r="F25" i="32"/>
  <c r="G25" i="32"/>
  <c r="H25" i="32"/>
  <c r="I25" i="32"/>
  <c r="J25" i="32"/>
  <c r="F26" i="32"/>
  <c r="G26" i="32"/>
  <c r="H26" i="32"/>
  <c r="I26" i="32"/>
  <c r="J26" i="32"/>
  <c r="F27" i="32"/>
  <c r="G27" i="32"/>
  <c r="H27" i="32"/>
  <c r="I27" i="32"/>
  <c r="J27" i="32"/>
  <c r="F28" i="32"/>
  <c r="G28" i="32"/>
  <c r="H28" i="32"/>
  <c r="I28" i="32"/>
  <c r="J28" i="32"/>
  <c r="F29" i="32"/>
  <c r="G29" i="32"/>
  <c r="H29" i="32"/>
  <c r="I29" i="32"/>
  <c r="J29" i="32"/>
  <c r="F30" i="32"/>
  <c r="G30" i="32"/>
  <c r="H30" i="32"/>
  <c r="I30" i="32"/>
  <c r="J30" i="32"/>
  <c r="F31" i="32"/>
  <c r="G31" i="32"/>
  <c r="H31" i="32"/>
  <c r="I31" i="32"/>
  <c r="J31" i="32"/>
  <c r="F32" i="32"/>
  <c r="G32" i="32"/>
  <c r="H32" i="32"/>
  <c r="I32" i="32"/>
  <c r="J32" i="32"/>
  <c r="F34" i="32"/>
  <c r="G34" i="32"/>
  <c r="H34" i="32"/>
  <c r="I34" i="32"/>
  <c r="J34" i="32"/>
  <c r="F35" i="32"/>
  <c r="G35" i="32"/>
  <c r="H35" i="32"/>
  <c r="I35" i="32"/>
  <c r="J35" i="32"/>
  <c r="F36" i="32"/>
  <c r="G36" i="32"/>
  <c r="H36" i="32"/>
  <c r="I36" i="32"/>
  <c r="J36" i="32"/>
  <c r="E13" i="7" l="1"/>
  <c r="E11" i="7"/>
  <c r="A26" i="34"/>
  <c r="A33" i="34"/>
  <c r="A16" i="34"/>
  <c r="A23" i="34"/>
  <c r="A31" i="34"/>
  <c r="A11" i="34"/>
  <c r="A34" i="34"/>
  <c r="A18" i="34"/>
  <c r="A28" i="34"/>
  <c r="A27" i="34"/>
  <c r="A25" i="34"/>
  <c r="A15" i="34"/>
  <c r="A19" i="34"/>
  <c r="A22" i="34"/>
  <c r="A32" i="34"/>
  <c r="A20" i="34"/>
  <c r="A14" i="34"/>
  <c r="A24" i="34"/>
  <c r="A13" i="34"/>
  <c r="A29" i="34"/>
  <c r="A12" i="34"/>
  <c r="A30" i="34"/>
  <c r="A21" i="34"/>
  <c r="A17" i="34"/>
  <c r="I27" i="7" l="1"/>
  <c r="I20" i="7"/>
  <c r="I19" i="7"/>
  <c r="I18" i="7"/>
  <c r="I17" i="7"/>
  <c r="I16" i="7"/>
  <c r="I15" i="7"/>
  <c r="I14" i="7"/>
  <c r="I13" i="7"/>
  <c r="I12" i="7"/>
  <c r="I10" i="7"/>
  <c r="I9" i="7"/>
  <c r="I7" i="7"/>
  <c r="I6" i="7"/>
  <c r="H20" i="7"/>
  <c r="H19" i="7"/>
  <c r="H15" i="7"/>
  <c r="H14" i="7"/>
  <c r="H13" i="7"/>
  <c r="H12" i="7"/>
  <c r="H11" i="7"/>
  <c r="H10" i="7"/>
  <c r="H9" i="7"/>
  <c r="H7" i="7"/>
  <c r="H6" i="7"/>
  <c r="I4" i="7"/>
  <c r="A4" i="29"/>
  <c r="I28" i="7" s="1"/>
  <c r="A3" i="29"/>
  <c r="H28" i="7" s="1"/>
  <c r="A3" i="30"/>
  <c r="H27" i="7" s="1"/>
  <c r="A4" i="28"/>
  <c r="I26" i="7" s="1"/>
  <c r="A3" i="28"/>
  <c r="H26" i="7" s="1"/>
  <c r="A4" i="26"/>
  <c r="I25" i="7" s="1"/>
  <c r="A3" i="26"/>
  <c r="H25" i="7" s="1"/>
  <c r="A4" i="25"/>
  <c r="I24" i="7" s="1"/>
  <c r="A3" i="25"/>
  <c r="H24" i="7" s="1"/>
  <c r="A4" i="24"/>
  <c r="I23" i="7" s="1"/>
  <c r="A3" i="24"/>
  <c r="H23" i="7" s="1"/>
  <c r="A4" i="23"/>
  <c r="I22" i="7" s="1"/>
  <c r="A3" i="23"/>
  <c r="H22" i="7" s="1"/>
  <c r="A4" i="22"/>
  <c r="I21" i="7" s="1"/>
  <c r="A3" i="22"/>
  <c r="H21" i="7" s="1"/>
  <c r="A3" i="4"/>
  <c r="H18" i="7" s="1"/>
  <c r="A3" i="8"/>
  <c r="H17" i="7" s="1"/>
  <c r="A3" i="9"/>
  <c r="H16" i="7" s="1"/>
  <c r="A4" i="13"/>
  <c r="I11" i="7" s="1"/>
  <c r="A4" i="32"/>
  <c r="I5" i="7" s="1"/>
  <c r="A3" i="32"/>
  <c r="H5" i="7" s="1"/>
  <c r="A3" i="31"/>
  <c r="H4" i="7" s="1"/>
  <c r="I29" i="7" l="1"/>
  <c r="H29" i="7"/>
  <c r="N36" i="29"/>
  <c r="M36" i="29"/>
  <c r="L36" i="29"/>
  <c r="K36" i="29"/>
  <c r="N35" i="29"/>
  <c r="M35" i="29"/>
  <c r="L35" i="29"/>
  <c r="K35" i="29"/>
  <c r="N34" i="29"/>
  <c r="M34" i="29"/>
  <c r="L34" i="29"/>
  <c r="K34" i="29"/>
  <c r="N33" i="29"/>
  <c r="M33" i="29"/>
  <c r="L33" i="29"/>
  <c r="K33" i="29"/>
  <c r="N31" i="29"/>
  <c r="M31" i="29"/>
  <c r="L31" i="29"/>
  <c r="K31" i="29"/>
  <c r="N30" i="29"/>
  <c r="M30" i="29"/>
  <c r="L30" i="29"/>
  <c r="K30" i="29"/>
  <c r="N29" i="29"/>
  <c r="M29" i="29"/>
  <c r="L29" i="29"/>
  <c r="K29" i="29"/>
  <c r="N28" i="29"/>
  <c r="M28" i="29"/>
  <c r="L28" i="29"/>
  <c r="K28" i="29"/>
  <c r="N27" i="29"/>
  <c r="M27" i="29"/>
  <c r="L27" i="29"/>
  <c r="K27" i="29"/>
  <c r="N26" i="29"/>
  <c r="M26" i="29"/>
  <c r="L26" i="29"/>
  <c r="K26" i="29"/>
  <c r="N25" i="29"/>
  <c r="M25" i="29"/>
  <c r="L25" i="29"/>
  <c r="K25" i="29"/>
  <c r="N24" i="29"/>
  <c r="M24" i="29"/>
  <c r="L24" i="29"/>
  <c r="K24" i="29"/>
  <c r="N23" i="29"/>
  <c r="M23" i="29"/>
  <c r="L23" i="29"/>
  <c r="K23" i="29"/>
  <c r="N22" i="29"/>
  <c r="M22" i="29"/>
  <c r="L22" i="29"/>
  <c r="K22" i="29"/>
  <c r="N21" i="29"/>
  <c r="M21" i="29"/>
  <c r="L21" i="29"/>
  <c r="K21" i="29"/>
  <c r="N19" i="29"/>
  <c r="M19" i="29"/>
  <c r="L19" i="29"/>
  <c r="K19" i="29"/>
  <c r="N18" i="29"/>
  <c r="M18" i="29"/>
  <c r="L18" i="29"/>
  <c r="K18" i="29"/>
  <c r="N17" i="29"/>
  <c r="M17" i="29"/>
  <c r="L17" i="29"/>
  <c r="K17" i="29"/>
  <c r="N16" i="29"/>
  <c r="M16" i="29"/>
  <c r="L16" i="29"/>
  <c r="K16" i="29"/>
  <c r="N15" i="29"/>
  <c r="M15" i="29"/>
  <c r="L15" i="29"/>
  <c r="K15" i="29"/>
  <c r="N14" i="29"/>
  <c r="M14" i="29"/>
  <c r="L14" i="29"/>
  <c r="K14" i="29"/>
  <c r="N13" i="29"/>
  <c r="M13" i="29"/>
  <c r="L13" i="29"/>
  <c r="K13" i="29"/>
  <c r="N12" i="29"/>
  <c r="M12" i="29"/>
  <c r="L12" i="29"/>
  <c r="K12" i="29"/>
  <c r="N10" i="29"/>
  <c r="M10" i="29"/>
  <c r="L10" i="29"/>
  <c r="K10" i="29"/>
  <c r="N9" i="29"/>
  <c r="M9" i="29"/>
  <c r="L9" i="29"/>
  <c r="K9" i="29"/>
  <c r="N8" i="29"/>
  <c r="M8" i="29"/>
  <c r="L8" i="29"/>
  <c r="K8" i="29"/>
  <c r="N7" i="29"/>
  <c r="M7" i="29"/>
  <c r="L7" i="29"/>
  <c r="K7" i="29"/>
  <c r="N6" i="29"/>
  <c r="M6" i="29"/>
  <c r="L6" i="29"/>
  <c r="K6" i="29"/>
  <c r="N5" i="29"/>
  <c r="M5" i="29"/>
  <c r="L5" i="29"/>
  <c r="K5" i="29"/>
  <c r="N48" i="30"/>
  <c r="M48" i="30"/>
  <c r="L48" i="30"/>
  <c r="K48" i="30"/>
  <c r="N47" i="30"/>
  <c r="M47" i="30"/>
  <c r="L47" i="30"/>
  <c r="K47" i="30"/>
  <c r="N36" i="30"/>
  <c r="M36" i="30"/>
  <c r="L36" i="30"/>
  <c r="K36" i="30"/>
  <c r="N35" i="30"/>
  <c r="M35" i="30"/>
  <c r="L35" i="30"/>
  <c r="K35" i="30"/>
  <c r="N34" i="30"/>
  <c r="M34" i="30"/>
  <c r="L34" i="30"/>
  <c r="K34" i="30"/>
  <c r="N33" i="30"/>
  <c r="M33" i="30"/>
  <c r="L33" i="30"/>
  <c r="K33" i="30"/>
  <c r="N32" i="30"/>
  <c r="M32" i="30"/>
  <c r="L32" i="30"/>
  <c r="K32" i="30"/>
  <c r="N31" i="30"/>
  <c r="M31" i="30"/>
  <c r="L31" i="30"/>
  <c r="K31" i="30"/>
  <c r="N30" i="30"/>
  <c r="M30" i="30"/>
  <c r="L30" i="30"/>
  <c r="K30" i="30"/>
  <c r="N28" i="30"/>
  <c r="M28" i="30"/>
  <c r="L28" i="30"/>
  <c r="K28" i="30"/>
  <c r="N27" i="30"/>
  <c r="M27" i="30"/>
  <c r="L27" i="30"/>
  <c r="K27" i="30"/>
  <c r="N26" i="30"/>
  <c r="M26" i="30"/>
  <c r="L26" i="30"/>
  <c r="K26" i="30"/>
  <c r="N25" i="30"/>
  <c r="M25" i="30"/>
  <c r="L25" i="30"/>
  <c r="K25" i="30"/>
  <c r="N24" i="30"/>
  <c r="M24" i="30"/>
  <c r="L24" i="30"/>
  <c r="K24" i="30"/>
  <c r="N23" i="30"/>
  <c r="M23" i="30"/>
  <c r="L23" i="30"/>
  <c r="K23" i="30"/>
  <c r="N21" i="30"/>
  <c r="M21" i="30"/>
  <c r="L21" i="30"/>
  <c r="K21" i="30"/>
  <c r="N20" i="30"/>
  <c r="M20" i="30"/>
  <c r="L20" i="30"/>
  <c r="K20" i="30"/>
  <c r="N19" i="30"/>
  <c r="M19" i="30"/>
  <c r="L19" i="30"/>
  <c r="K19" i="30"/>
  <c r="N18" i="30"/>
  <c r="M18" i="30"/>
  <c r="L18" i="30"/>
  <c r="K18" i="30"/>
  <c r="N17" i="30"/>
  <c r="M17" i="30"/>
  <c r="L17" i="30"/>
  <c r="K17" i="30"/>
  <c r="N15" i="30"/>
  <c r="M15" i="30"/>
  <c r="L15" i="30"/>
  <c r="K15" i="30"/>
  <c r="N14" i="30"/>
  <c r="M14" i="30"/>
  <c r="L14" i="30"/>
  <c r="K14" i="30"/>
  <c r="N13" i="30"/>
  <c r="M13" i="30"/>
  <c r="L13" i="30"/>
  <c r="K13" i="30"/>
  <c r="N12" i="30"/>
  <c r="M12" i="30"/>
  <c r="L12" i="30"/>
  <c r="K12" i="30"/>
  <c r="N11" i="30"/>
  <c r="M11" i="30"/>
  <c r="L11" i="30"/>
  <c r="K11" i="30"/>
  <c r="N10" i="30"/>
  <c r="M10" i="30"/>
  <c r="L10" i="30"/>
  <c r="K10" i="30"/>
  <c r="N8" i="30"/>
  <c r="M8" i="30"/>
  <c r="L8" i="30"/>
  <c r="K8" i="30"/>
  <c r="N7" i="30"/>
  <c r="M7" i="30"/>
  <c r="L7" i="30"/>
  <c r="K7" i="30"/>
  <c r="N6" i="30"/>
  <c r="M6" i="30"/>
  <c r="L6" i="30"/>
  <c r="K6" i="30"/>
  <c r="N5" i="30"/>
  <c r="M5" i="30"/>
  <c r="L5" i="30"/>
  <c r="K5" i="30"/>
  <c r="N131" i="28"/>
  <c r="M131" i="28"/>
  <c r="L131" i="28"/>
  <c r="K131" i="28"/>
  <c r="N130" i="28"/>
  <c r="M130" i="28"/>
  <c r="L130" i="28"/>
  <c r="K130" i="28"/>
  <c r="N129" i="28"/>
  <c r="M129" i="28"/>
  <c r="L129" i="28"/>
  <c r="K129" i="28"/>
  <c r="N128" i="28"/>
  <c r="M128" i="28"/>
  <c r="L128" i="28"/>
  <c r="K128" i="28"/>
  <c r="N127" i="28"/>
  <c r="M127" i="28"/>
  <c r="L127" i="28"/>
  <c r="K127" i="28"/>
  <c r="N125" i="28"/>
  <c r="M125" i="28"/>
  <c r="L125" i="28"/>
  <c r="K125" i="28"/>
  <c r="N124" i="28"/>
  <c r="M124" i="28"/>
  <c r="L124" i="28"/>
  <c r="K124" i="28"/>
  <c r="N123" i="28"/>
  <c r="M123" i="28"/>
  <c r="L123" i="28"/>
  <c r="K123" i="28"/>
  <c r="N122" i="28"/>
  <c r="M122" i="28"/>
  <c r="L122" i="28"/>
  <c r="K122" i="28"/>
  <c r="N121" i="28"/>
  <c r="M121" i="28"/>
  <c r="L121" i="28"/>
  <c r="K121" i="28"/>
  <c r="N120" i="28"/>
  <c r="M120" i="28"/>
  <c r="L120" i="28"/>
  <c r="K120" i="28"/>
  <c r="N119" i="28"/>
  <c r="M119" i="28"/>
  <c r="L119" i="28"/>
  <c r="K119" i="28"/>
  <c r="N118" i="28"/>
  <c r="M118" i="28"/>
  <c r="L118" i="28"/>
  <c r="K118" i="28"/>
  <c r="N117" i="28"/>
  <c r="M117" i="28"/>
  <c r="L117" i="28"/>
  <c r="K117" i="28"/>
  <c r="N116" i="28"/>
  <c r="M116" i="28"/>
  <c r="L116" i="28"/>
  <c r="K116" i="28"/>
  <c r="N115" i="28"/>
  <c r="M115" i="28"/>
  <c r="L115" i="28"/>
  <c r="K115" i="28"/>
  <c r="N114" i="28"/>
  <c r="M114" i="28"/>
  <c r="L114" i="28"/>
  <c r="K114" i="28"/>
  <c r="N113" i="28"/>
  <c r="M113" i="28"/>
  <c r="L113" i="28"/>
  <c r="K113" i="28"/>
  <c r="N112" i="28"/>
  <c r="M112" i="28"/>
  <c r="L112" i="28"/>
  <c r="K112" i="28"/>
  <c r="N111" i="28"/>
  <c r="M111" i="28"/>
  <c r="L111" i="28"/>
  <c r="K111" i="28"/>
  <c r="N110" i="28"/>
  <c r="M110" i="28"/>
  <c r="L110" i="28"/>
  <c r="K110" i="28"/>
  <c r="N109" i="28"/>
  <c r="M109" i="28"/>
  <c r="L109" i="28"/>
  <c r="K109" i="28"/>
  <c r="N108" i="28"/>
  <c r="M108" i="28"/>
  <c r="L108" i="28"/>
  <c r="K108" i="28"/>
  <c r="N107" i="28"/>
  <c r="M107" i="28"/>
  <c r="L107" i="28"/>
  <c r="K107" i="28"/>
  <c r="N106" i="28"/>
  <c r="M106" i="28"/>
  <c r="L106" i="28"/>
  <c r="K106" i="28"/>
  <c r="N105" i="28"/>
  <c r="M105" i="28"/>
  <c r="L105" i="28"/>
  <c r="K105" i="28"/>
  <c r="N104" i="28"/>
  <c r="M104" i="28"/>
  <c r="L104" i="28"/>
  <c r="K104" i="28"/>
  <c r="N103" i="28"/>
  <c r="M103" i="28"/>
  <c r="L103" i="28"/>
  <c r="K103" i="28"/>
  <c r="N102" i="28"/>
  <c r="M102" i="28"/>
  <c r="L102" i="28"/>
  <c r="K102" i="28"/>
  <c r="N101" i="28"/>
  <c r="M101" i="28"/>
  <c r="L101" i="28"/>
  <c r="K101" i="28"/>
  <c r="N100" i="28"/>
  <c r="M100" i="28"/>
  <c r="L100" i="28"/>
  <c r="K100" i="28"/>
  <c r="N99" i="28"/>
  <c r="M99" i="28"/>
  <c r="L99" i="28"/>
  <c r="K99" i="28"/>
  <c r="N98" i="28"/>
  <c r="M98" i="28"/>
  <c r="L98" i="28"/>
  <c r="K98" i="28"/>
  <c r="N97" i="28"/>
  <c r="M97" i="28"/>
  <c r="L97" i="28"/>
  <c r="K97" i="28"/>
  <c r="N96" i="28"/>
  <c r="M96" i="28"/>
  <c r="L96" i="28"/>
  <c r="K96" i="28"/>
  <c r="N95" i="28"/>
  <c r="M95" i="28"/>
  <c r="L95" i="28"/>
  <c r="K95" i="28"/>
  <c r="N94" i="28"/>
  <c r="M94" i="28"/>
  <c r="L94" i="28"/>
  <c r="K94" i="28"/>
  <c r="N93" i="28"/>
  <c r="M93" i="28"/>
  <c r="L93" i="28"/>
  <c r="K93" i="28"/>
  <c r="N92" i="28"/>
  <c r="M92" i="28"/>
  <c r="L92" i="28"/>
  <c r="K92" i="28"/>
  <c r="N91" i="28"/>
  <c r="M91" i="28"/>
  <c r="L91" i="28"/>
  <c r="K91" i="28"/>
  <c r="N90" i="28"/>
  <c r="M90" i="28"/>
  <c r="L90" i="28"/>
  <c r="K90" i="28"/>
  <c r="N89" i="28"/>
  <c r="M89" i="28"/>
  <c r="L89" i="28"/>
  <c r="K89" i="28"/>
  <c r="N88" i="28"/>
  <c r="M88" i="28"/>
  <c r="L88" i="28"/>
  <c r="K88" i="28"/>
  <c r="N87" i="28"/>
  <c r="M87" i="28"/>
  <c r="L87" i="28"/>
  <c r="K87" i="28"/>
  <c r="N86" i="28"/>
  <c r="M86" i="28"/>
  <c r="L86" i="28"/>
  <c r="K86" i="28"/>
  <c r="N85" i="28"/>
  <c r="M85" i="28"/>
  <c r="L85" i="28"/>
  <c r="K85" i="28"/>
  <c r="N84" i="28"/>
  <c r="M84" i="28"/>
  <c r="L84" i="28"/>
  <c r="K84" i="28"/>
  <c r="N83" i="28"/>
  <c r="M83" i="28"/>
  <c r="L83" i="28"/>
  <c r="K83" i="28"/>
  <c r="N82" i="28"/>
  <c r="M82" i="28"/>
  <c r="L82" i="28"/>
  <c r="K82" i="28"/>
  <c r="N81" i="28"/>
  <c r="M81" i="28"/>
  <c r="L81" i="28"/>
  <c r="K81" i="28"/>
  <c r="N80" i="28"/>
  <c r="M80" i="28"/>
  <c r="L80" i="28"/>
  <c r="K80" i="28"/>
  <c r="N79" i="28"/>
  <c r="M79" i="28"/>
  <c r="L79" i="28"/>
  <c r="K79" i="28"/>
  <c r="N78" i="28"/>
  <c r="M78" i="28"/>
  <c r="L78" i="28"/>
  <c r="K78" i="28"/>
  <c r="N77" i="28"/>
  <c r="M77" i="28"/>
  <c r="L77" i="28"/>
  <c r="K77" i="28"/>
  <c r="N76" i="28"/>
  <c r="M76" i="28"/>
  <c r="L76" i="28"/>
  <c r="K76" i="28"/>
  <c r="N74" i="28"/>
  <c r="M74" i="28"/>
  <c r="L74" i="28"/>
  <c r="K74" i="28"/>
  <c r="N73" i="28"/>
  <c r="M73" i="28"/>
  <c r="L73" i="28"/>
  <c r="K73" i="28"/>
  <c r="N72" i="28"/>
  <c r="M72" i="28"/>
  <c r="L72" i="28"/>
  <c r="K72" i="28"/>
  <c r="N71" i="28"/>
  <c r="M71" i="28"/>
  <c r="L71" i="28"/>
  <c r="K71" i="28"/>
  <c r="N70" i="28"/>
  <c r="M70" i="28"/>
  <c r="L70" i="28"/>
  <c r="K70" i="28"/>
  <c r="N69" i="28"/>
  <c r="M69" i="28"/>
  <c r="L69" i="28"/>
  <c r="K69" i="28"/>
  <c r="N68" i="28"/>
  <c r="M68" i="28"/>
  <c r="L68" i="28"/>
  <c r="K68" i="28"/>
  <c r="N67" i="28"/>
  <c r="M67" i="28"/>
  <c r="L67" i="28"/>
  <c r="K67" i="28"/>
  <c r="N66" i="28"/>
  <c r="M66" i="28"/>
  <c r="L66" i="28"/>
  <c r="K66" i="28"/>
  <c r="N65" i="28"/>
  <c r="M65" i="28"/>
  <c r="L65" i="28"/>
  <c r="K65" i="28"/>
  <c r="N64" i="28"/>
  <c r="M64" i="28"/>
  <c r="L64" i="28"/>
  <c r="K64" i="28"/>
  <c r="N62" i="28"/>
  <c r="M62" i="28"/>
  <c r="L62" i="28"/>
  <c r="K62" i="28"/>
  <c r="N61" i="28"/>
  <c r="M61" i="28"/>
  <c r="L61" i="28"/>
  <c r="K61" i="28"/>
  <c r="N60" i="28"/>
  <c r="M60" i="28"/>
  <c r="L60" i="28"/>
  <c r="K60" i="28"/>
  <c r="N59" i="28"/>
  <c r="M59" i="28"/>
  <c r="L59" i="28"/>
  <c r="K59" i="28"/>
  <c r="N58" i="28"/>
  <c r="M58" i="28"/>
  <c r="L58" i="28"/>
  <c r="K58" i="28"/>
  <c r="N57" i="28"/>
  <c r="M57" i="28"/>
  <c r="L57" i="28"/>
  <c r="K57" i="28"/>
  <c r="N56" i="28"/>
  <c r="M56" i="28"/>
  <c r="L56" i="28"/>
  <c r="K56" i="28"/>
  <c r="N55" i="28"/>
  <c r="M55" i="28"/>
  <c r="L55" i="28"/>
  <c r="K55" i="28"/>
  <c r="N54" i="28"/>
  <c r="M54" i="28"/>
  <c r="L54" i="28"/>
  <c r="K54" i="28"/>
  <c r="N53" i="28"/>
  <c r="M53" i="28"/>
  <c r="L53" i="28"/>
  <c r="K53" i="28"/>
  <c r="N52" i="28"/>
  <c r="M52" i="28"/>
  <c r="L52" i="28"/>
  <c r="K52" i="28"/>
  <c r="N51" i="28"/>
  <c r="M51" i="28"/>
  <c r="L51" i="28"/>
  <c r="K51" i="28"/>
  <c r="N49" i="28"/>
  <c r="M49" i="28"/>
  <c r="L49" i="28"/>
  <c r="K49" i="28"/>
  <c r="N48" i="28"/>
  <c r="M48" i="28"/>
  <c r="L48" i="28"/>
  <c r="K48" i="28"/>
  <c r="N47" i="28"/>
  <c r="M47" i="28"/>
  <c r="L47" i="28"/>
  <c r="K47" i="28"/>
  <c r="N46" i="28"/>
  <c r="M46" i="28"/>
  <c r="L46" i="28"/>
  <c r="K46" i="28"/>
  <c r="N36" i="28"/>
  <c r="M36" i="28"/>
  <c r="L36" i="28"/>
  <c r="K36" i="28"/>
  <c r="N35" i="28"/>
  <c r="M35" i="28"/>
  <c r="L35" i="28"/>
  <c r="K35" i="28"/>
  <c r="N33" i="28"/>
  <c r="M33" i="28"/>
  <c r="L33" i="28"/>
  <c r="K33" i="28"/>
  <c r="N32" i="28"/>
  <c r="M32" i="28"/>
  <c r="L32" i="28"/>
  <c r="K32" i="28"/>
  <c r="N31" i="28"/>
  <c r="M31" i="28"/>
  <c r="L31" i="28"/>
  <c r="K31" i="28"/>
  <c r="N30" i="28"/>
  <c r="M30" i="28"/>
  <c r="L30" i="28"/>
  <c r="K30" i="28"/>
  <c r="N29" i="28"/>
  <c r="M29" i="28"/>
  <c r="L29" i="28"/>
  <c r="K29" i="28"/>
  <c r="N28" i="28"/>
  <c r="M28" i="28"/>
  <c r="L28" i="28"/>
  <c r="K28" i="28"/>
  <c r="N27" i="28"/>
  <c r="M27" i="28"/>
  <c r="L27" i="28"/>
  <c r="K27" i="28"/>
  <c r="N26" i="28"/>
  <c r="M26" i="28"/>
  <c r="L26" i="28"/>
  <c r="K26" i="28"/>
  <c r="N25" i="28"/>
  <c r="M25" i="28"/>
  <c r="L25" i="28"/>
  <c r="K25" i="28"/>
  <c r="N24" i="28"/>
  <c r="M24" i="28"/>
  <c r="L24" i="28"/>
  <c r="K24" i="28"/>
  <c r="N23" i="28"/>
  <c r="M23" i="28"/>
  <c r="L23" i="28"/>
  <c r="K23" i="28"/>
  <c r="N22" i="28"/>
  <c r="M22" i="28"/>
  <c r="L22" i="28"/>
  <c r="K22" i="28"/>
  <c r="N21" i="28"/>
  <c r="M21" i="28"/>
  <c r="L21" i="28"/>
  <c r="K21" i="28"/>
  <c r="N20" i="28"/>
  <c r="M20" i="28"/>
  <c r="L20" i="28"/>
  <c r="K20" i="28"/>
  <c r="N19" i="28"/>
  <c r="M19" i="28"/>
  <c r="L19" i="28"/>
  <c r="K19" i="28"/>
  <c r="N18" i="28"/>
  <c r="M18" i="28"/>
  <c r="L18" i="28"/>
  <c r="K18" i="28"/>
  <c r="N17" i="28"/>
  <c r="M17" i="28"/>
  <c r="L17" i="28"/>
  <c r="K17" i="28"/>
  <c r="N16" i="28"/>
  <c r="M16" i="28"/>
  <c r="L16" i="28"/>
  <c r="K16" i="28"/>
  <c r="N14" i="28"/>
  <c r="M14" i="28"/>
  <c r="L14" i="28"/>
  <c r="K14" i="28"/>
  <c r="N13" i="28"/>
  <c r="M13" i="28"/>
  <c r="L13" i="28"/>
  <c r="K13" i="28"/>
  <c r="N12" i="28"/>
  <c r="M12" i="28"/>
  <c r="L12" i="28"/>
  <c r="K12" i="28"/>
  <c r="N11" i="28"/>
  <c r="M11" i="28"/>
  <c r="L11" i="28"/>
  <c r="K11" i="28"/>
  <c r="N10" i="28"/>
  <c r="M10" i="28"/>
  <c r="L10" i="28"/>
  <c r="K10" i="28"/>
  <c r="N9" i="28"/>
  <c r="M9" i="28"/>
  <c r="L9" i="28"/>
  <c r="K9" i="28"/>
  <c r="N8" i="28"/>
  <c r="M8" i="28"/>
  <c r="L8" i="28"/>
  <c r="K8" i="28"/>
  <c r="N7" i="28"/>
  <c r="M7" i="28"/>
  <c r="L7" i="28"/>
  <c r="K7" i="28"/>
  <c r="N6" i="28"/>
  <c r="M6" i="28"/>
  <c r="L6" i="28"/>
  <c r="K6" i="28"/>
  <c r="N5" i="28"/>
  <c r="M5" i="28"/>
  <c r="L5" i="28"/>
  <c r="K5" i="28"/>
  <c r="N28" i="26"/>
  <c r="M28" i="26"/>
  <c r="L28" i="26"/>
  <c r="K28" i="26"/>
  <c r="N27" i="26"/>
  <c r="M27" i="26"/>
  <c r="L27" i="26"/>
  <c r="K27" i="26"/>
  <c r="N26" i="26"/>
  <c r="M26" i="26"/>
  <c r="L26" i="26"/>
  <c r="K26" i="26"/>
  <c r="N25" i="26"/>
  <c r="M25" i="26"/>
  <c r="L25" i="26"/>
  <c r="K25" i="26"/>
  <c r="N23" i="26"/>
  <c r="M23" i="26"/>
  <c r="L23" i="26"/>
  <c r="K23" i="26"/>
  <c r="N22" i="26"/>
  <c r="M22" i="26"/>
  <c r="L22" i="26"/>
  <c r="K22" i="26"/>
  <c r="N21" i="26"/>
  <c r="M21" i="26"/>
  <c r="L21" i="26"/>
  <c r="K21" i="26"/>
  <c r="N20" i="26"/>
  <c r="M20" i="26"/>
  <c r="L20" i="26"/>
  <c r="K20" i="26"/>
  <c r="N19" i="26"/>
  <c r="M19" i="26"/>
  <c r="L19" i="26"/>
  <c r="K19" i="26"/>
  <c r="N18" i="26"/>
  <c r="M18" i="26"/>
  <c r="L18" i="26"/>
  <c r="K18" i="26"/>
  <c r="N17" i="26"/>
  <c r="M17" i="26"/>
  <c r="L17" i="26"/>
  <c r="K17" i="26"/>
  <c r="N16" i="26"/>
  <c r="M16" i="26"/>
  <c r="L16" i="26"/>
  <c r="K16" i="26"/>
  <c r="N14" i="26"/>
  <c r="M14" i="26"/>
  <c r="L14" i="26"/>
  <c r="K14" i="26"/>
  <c r="N13" i="26"/>
  <c r="M13" i="26"/>
  <c r="L13" i="26"/>
  <c r="K13" i="26"/>
  <c r="N11" i="26"/>
  <c r="M11" i="26"/>
  <c r="L11" i="26"/>
  <c r="K11" i="26"/>
  <c r="N10" i="26"/>
  <c r="M10" i="26"/>
  <c r="L10" i="26"/>
  <c r="K10" i="26"/>
  <c r="N9" i="26"/>
  <c r="M9" i="26"/>
  <c r="L9" i="26"/>
  <c r="K9" i="26"/>
  <c r="N8" i="26"/>
  <c r="M8" i="26"/>
  <c r="L8" i="26"/>
  <c r="K8" i="26"/>
  <c r="N6" i="26"/>
  <c r="M6" i="26"/>
  <c r="L6" i="26"/>
  <c r="K6" i="26"/>
  <c r="N5" i="26"/>
  <c r="M5" i="26"/>
  <c r="L5" i="26"/>
  <c r="K5" i="26"/>
  <c r="N26" i="25"/>
  <c r="M26" i="25"/>
  <c r="L26" i="25"/>
  <c r="K26" i="25"/>
  <c r="N25" i="25"/>
  <c r="M25" i="25"/>
  <c r="L25" i="25"/>
  <c r="K25" i="25"/>
  <c r="N24" i="25"/>
  <c r="M24" i="25"/>
  <c r="L24" i="25"/>
  <c r="K24" i="25"/>
  <c r="N23" i="25"/>
  <c r="M23" i="25"/>
  <c r="L23" i="25"/>
  <c r="K23" i="25"/>
  <c r="N21" i="25"/>
  <c r="M21" i="25"/>
  <c r="L21" i="25"/>
  <c r="K21" i="25"/>
  <c r="N20" i="25"/>
  <c r="M20" i="25"/>
  <c r="L20" i="25"/>
  <c r="K20" i="25"/>
  <c r="N19" i="25"/>
  <c r="M19" i="25"/>
  <c r="L19" i="25"/>
  <c r="K19" i="25"/>
  <c r="N18" i="25"/>
  <c r="M18" i="25"/>
  <c r="L18" i="25"/>
  <c r="K18" i="25"/>
  <c r="N17" i="25"/>
  <c r="M17" i="25"/>
  <c r="L17" i="25"/>
  <c r="K17" i="25"/>
  <c r="N16" i="25"/>
  <c r="M16" i="25"/>
  <c r="L16" i="25"/>
  <c r="K16" i="25"/>
  <c r="N14" i="25"/>
  <c r="M14" i="25"/>
  <c r="L14" i="25"/>
  <c r="K14" i="25"/>
  <c r="N13" i="25"/>
  <c r="M13" i="25"/>
  <c r="L13" i="25"/>
  <c r="K13" i="25"/>
  <c r="N11" i="25"/>
  <c r="M11" i="25"/>
  <c r="L11" i="25"/>
  <c r="K11" i="25"/>
  <c r="N10" i="25"/>
  <c r="M10" i="25"/>
  <c r="L10" i="25"/>
  <c r="K10" i="25"/>
  <c r="N9" i="25"/>
  <c r="M9" i="25"/>
  <c r="L9" i="25"/>
  <c r="K9" i="25"/>
  <c r="N8" i="25"/>
  <c r="M8" i="25"/>
  <c r="L8" i="25"/>
  <c r="K8" i="25"/>
  <c r="N6" i="25"/>
  <c r="M6" i="25"/>
  <c r="L6" i="25"/>
  <c r="K6" i="25"/>
  <c r="N5" i="25"/>
  <c r="M5" i="25"/>
  <c r="L5" i="25"/>
  <c r="K5" i="25"/>
  <c r="N24" i="24"/>
  <c r="M24" i="24"/>
  <c r="L24" i="24"/>
  <c r="K24" i="24"/>
  <c r="N23" i="24"/>
  <c r="M23" i="24"/>
  <c r="L23" i="24"/>
  <c r="K23" i="24"/>
  <c r="N22" i="24"/>
  <c r="M22" i="24"/>
  <c r="L22" i="24"/>
  <c r="K22" i="24"/>
  <c r="N21" i="24"/>
  <c r="M21" i="24"/>
  <c r="L21" i="24"/>
  <c r="K21" i="24"/>
  <c r="N20" i="24"/>
  <c r="M20" i="24"/>
  <c r="L20" i="24"/>
  <c r="K20" i="24"/>
  <c r="N18" i="24"/>
  <c r="M18" i="24"/>
  <c r="L18" i="24"/>
  <c r="K18" i="24"/>
  <c r="N17" i="24"/>
  <c r="M17" i="24"/>
  <c r="L17" i="24"/>
  <c r="K17" i="24"/>
  <c r="N16" i="24"/>
  <c r="M16" i="24"/>
  <c r="L16" i="24"/>
  <c r="K16" i="24"/>
  <c r="N14" i="24"/>
  <c r="M14" i="24"/>
  <c r="L14" i="24"/>
  <c r="K14" i="24"/>
  <c r="N13" i="24"/>
  <c r="M13" i="24"/>
  <c r="L13" i="24"/>
  <c r="K13" i="24"/>
  <c r="N11" i="24"/>
  <c r="M11" i="24"/>
  <c r="L11" i="24"/>
  <c r="K11" i="24"/>
  <c r="N10" i="24"/>
  <c r="M10" i="24"/>
  <c r="L10" i="24"/>
  <c r="K10" i="24"/>
  <c r="N9" i="24"/>
  <c r="M9" i="24"/>
  <c r="L9" i="24"/>
  <c r="K9" i="24"/>
  <c r="N8" i="24"/>
  <c r="M8" i="24"/>
  <c r="L8" i="24"/>
  <c r="K8" i="24"/>
  <c r="N6" i="24"/>
  <c r="M6" i="24"/>
  <c r="L6" i="24"/>
  <c r="K6" i="24"/>
  <c r="N5" i="24"/>
  <c r="M5" i="24"/>
  <c r="L5" i="24"/>
  <c r="K5" i="24"/>
  <c r="N36" i="23"/>
  <c r="M36" i="23"/>
  <c r="L36" i="23"/>
  <c r="K36" i="23"/>
  <c r="N34" i="23"/>
  <c r="M34" i="23"/>
  <c r="L34" i="23"/>
  <c r="K34" i="23"/>
  <c r="N33" i="23"/>
  <c r="M33" i="23"/>
  <c r="L33" i="23"/>
  <c r="K33" i="23"/>
  <c r="N32" i="23"/>
  <c r="M32" i="23"/>
  <c r="L32" i="23"/>
  <c r="K32" i="23"/>
  <c r="N31" i="23"/>
  <c r="M31" i="23"/>
  <c r="L31" i="23"/>
  <c r="K31" i="23"/>
  <c r="N30" i="23"/>
  <c r="M30" i="23"/>
  <c r="L30" i="23"/>
  <c r="K30" i="23"/>
  <c r="N28" i="23"/>
  <c r="M28" i="23"/>
  <c r="L28" i="23"/>
  <c r="K28" i="23"/>
  <c r="N27" i="23"/>
  <c r="M27" i="23"/>
  <c r="L27" i="23"/>
  <c r="K27" i="23"/>
  <c r="N26" i="23"/>
  <c r="M26" i="23"/>
  <c r="L26" i="23"/>
  <c r="K26" i="23"/>
  <c r="N25" i="23"/>
  <c r="M25" i="23"/>
  <c r="L25" i="23"/>
  <c r="K25" i="23"/>
  <c r="N23" i="23"/>
  <c r="M23" i="23"/>
  <c r="L23" i="23"/>
  <c r="K23" i="23"/>
  <c r="N22" i="23"/>
  <c r="M22" i="23"/>
  <c r="L22" i="23"/>
  <c r="K22" i="23"/>
  <c r="N21" i="23"/>
  <c r="M21" i="23"/>
  <c r="L21" i="23"/>
  <c r="K21" i="23"/>
  <c r="N20" i="23"/>
  <c r="M20" i="23"/>
  <c r="L20" i="23"/>
  <c r="K20" i="23"/>
  <c r="N18" i="23"/>
  <c r="M18" i="23"/>
  <c r="L18" i="23"/>
  <c r="K18" i="23"/>
  <c r="N17" i="23"/>
  <c r="M17" i="23"/>
  <c r="L17" i="23"/>
  <c r="K17" i="23"/>
  <c r="N16" i="23"/>
  <c r="M16" i="23"/>
  <c r="L16" i="23"/>
  <c r="K16" i="23"/>
  <c r="N15" i="23"/>
  <c r="M15" i="23"/>
  <c r="L15" i="23"/>
  <c r="K15" i="23"/>
  <c r="N14" i="23"/>
  <c r="M14" i="23"/>
  <c r="L14" i="23"/>
  <c r="K14" i="23"/>
  <c r="N13" i="23"/>
  <c r="M13" i="23"/>
  <c r="L13" i="23"/>
  <c r="K13" i="23"/>
  <c r="N12" i="23"/>
  <c r="M12" i="23"/>
  <c r="L12" i="23"/>
  <c r="K12" i="23"/>
  <c r="N11" i="23"/>
  <c r="M11" i="23"/>
  <c r="L11" i="23"/>
  <c r="K11" i="23"/>
  <c r="N10" i="23"/>
  <c r="M10" i="23"/>
  <c r="L10" i="23"/>
  <c r="K10" i="23"/>
  <c r="N9" i="23"/>
  <c r="M9" i="23"/>
  <c r="L9" i="23"/>
  <c r="K9" i="23"/>
  <c r="N7" i="23"/>
  <c r="M7" i="23"/>
  <c r="L7" i="23"/>
  <c r="K7" i="23"/>
  <c r="N6" i="23"/>
  <c r="M6" i="23"/>
  <c r="L6" i="23"/>
  <c r="K6" i="23"/>
  <c r="N5" i="23"/>
  <c r="M5" i="23"/>
  <c r="L5" i="23"/>
  <c r="K5" i="23"/>
  <c r="N68" i="22"/>
  <c r="M68" i="22"/>
  <c r="L68" i="22"/>
  <c r="K68" i="22"/>
  <c r="N67" i="22"/>
  <c r="M67" i="22"/>
  <c r="L67" i="22"/>
  <c r="K67" i="22"/>
  <c r="N66" i="22"/>
  <c r="M66" i="22"/>
  <c r="L66" i="22"/>
  <c r="K66" i="22"/>
  <c r="N65" i="22"/>
  <c r="M65" i="22"/>
  <c r="L65" i="22"/>
  <c r="K65" i="22"/>
  <c r="N64" i="22"/>
  <c r="M64" i="22"/>
  <c r="L64" i="22"/>
  <c r="K64" i="22"/>
  <c r="N63" i="22"/>
  <c r="M63" i="22"/>
  <c r="L63" i="22"/>
  <c r="K63" i="22"/>
  <c r="N62" i="22"/>
  <c r="M62" i="22"/>
  <c r="L62" i="22"/>
  <c r="K62" i="22"/>
  <c r="N61" i="22"/>
  <c r="M61" i="22"/>
  <c r="L61" i="22"/>
  <c r="K61" i="22"/>
  <c r="N59" i="22"/>
  <c r="M59" i="22"/>
  <c r="L59" i="22"/>
  <c r="K59" i="22"/>
  <c r="N58" i="22"/>
  <c r="M58" i="22"/>
  <c r="L58" i="22"/>
  <c r="K58" i="22"/>
  <c r="N57" i="22"/>
  <c r="M57" i="22"/>
  <c r="L57" i="22"/>
  <c r="K57" i="22"/>
  <c r="N56" i="22"/>
  <c r="M56" i="22"/>
  <c r="L56" i="22"/>
  <c r="K56" i="22"/>
  <c r="N55" i="22"/>
  <c r="M55" i="22"/>
  <c r="L55" i="22"/>
  <c r="K55" i="22"/>
  <c r="N54" i="22"/>
  <c r="M54" i="22"/>
  <c r="L54" i="22"/>
  <c r="K54" i="22"/>
  <c r="N52" i="22"/>
  <c r="M52" i="22"/>
  <c r="L52" i="22"/>
  <c r="K52" i="22"/>
  <c r="N51" i="22"/>
  <c r="M51" i="22"/>
  <c r="L51" i="22"/>
  <c r="K51" i="22"/>
  <c r="N50" i="22"/>
  <c r="M50" i="22"/>
  <c r="L50" i="22"/>
  <c r="K50" i="22"/>
  <c r="N49" i="22"/>
  <c r="M49" i="22"/>
  <c r="L49" i="22"/>
  <c r="K49" i="22"/>
  <c r="N48" i="22"/>
  <c r="M48" i="22"/>
  <c r="L48" i="22"/>
  <c r="K48" i="22"/>
  <c r="N47" i="22"/>
  <c r="M47" i="22"/>
  <c r="L47" i="22"/>
  <c r="K47" i="22"/>
  <c r="N46" i="22"/>
  <c r="M46" i="22"/>
  <c r="L46" i="22"/>
  <c r="K46" i="22"/>
  <c r="N36" i="22"/>
  <c r="M36" i="22"/>
  <c r="L36" i="22"/>
  <c r="K36" i="22"/>
  <c r="N34" i="22"/>
  <c r="M34" i="22"/>
  <c r="L34" i="22"/>
  <c r="K34" i="22"/>
  <c r="N33" i="22"/>
  <c r="M33" i="22"/>
  <c r="L33" i="22"/>
  <c r="K33" i="22"/>
  <c r="N32" i="22"/>
  <c r="M32" i="22"/>
  <c r="L32" i="22"/>
  <c r="K32" i="22"/>
  <c r="N31" i="22"/>
  <c r="M31" i="22"/>
  <c r="L31" i="22"/>
  <c r="K31" i="22"/>
  <c r="N29" i="22"/>
  <c r="M29" i="22"/>
  <c r="L29" i="22"/>
  <c r="K29" i="22"/>
  <c r="N28" i="22"/>
  <c r="M28" i="22"/>
  <c r="L28" i="22"/>
  <c r="K28" i="22"/>
  <c r="N27" i="22"/>
  <c r="M27" i="22"/>
  <c r="L27" i="22"/>
  <c r="K27" i="22"/>
  <c r="N26" i="22"/>
  <c r="M26" i="22"/>
  <c r="L26" i="22"/>
  <c r="K26" i="22"/>
  <c r="N24" i="22"/>
  <c r="M24" i="22"/>
  <c r="L24" i="22"/>
  <c r="K24" i="22"/>
  <c r="N23" i="22"/>
  <c r="M23" i="22"/>
  <c r="L23" i="22"/>
  <c r="K23" i="22"/>
  <c r="N22" i="22"/>
  <c r="M22" i="22"/>
  <c r="L22" i="22"/>
  <c r="K22" i="22"/>
  <c r="N21" i="22"/>
  <c r="M21" i="22"/>
  <c r="L21" i="22"/>
  <c r="K21" i="22"/>
  <c r="N20" i="22"/>
  <c r="M20" i="22"/>
  <c r="L20" i="22"/>
  <c r="K20" i="22"/>
  <c r="N19" i="22"/>
  <c r="M19" i="22"/>
  <c r="L19" i="22"/>
  <c r="K19" i="22"/>
  <c r="N18" i="22"/>
  <c r="M18" i="22"/>
  <c r="L18" i="22"/>
  <c r="K18" i="22"/>
  <c r="N17" i="22"/>
  <c r="M17" i="22"/>
  <c r="L17" i="22"/>
  <c r="K17" i="22"/>
  <c r="N16" i="22"/>
  <c r="M16" i="22"/>
  <c r="L16" i="22"/>
  <c r="K16" i="22"/>
  <c r="N15" i="22"/>
  <c r="M15" i="22"/>
  <c r="L15" i="22"/>
  <c r="K15" i="22"/>
  <c r="N14" i="22"/>
  <c r="M14" i="22"/>
  <c r="L14" i="22"/>
  <c r="K14" i="22"/>
  <c r="N13" i="22"/>
  <c r="M13" i="22"/>
  <c r="L13" i="22"/>
  <c r="K13" i="22"/>
  <c r="N12" i="22"/>
  <c r="M12" i="22"/>
  <c r="L12" i="22"/>
  <c r="K12" i="22"/>
  <c r="N11" i="22"/>
  <c r="M11" i="22"/>
  <c r="L11" i="22"/>
  <c r="K11" i="22"/>
  <c r="N9" i="22"/>
  <c r="M9" i="22"/>
  <c r="L9" i="22"/>
  <c r="K9" i="22"/>
  <c r="N8" i="22"/>
  <c r="M8" i="22"/>
  <c r="L8" i="22"/>
  <c r="K8" i="22"/>
  <c r="N7" i="22"/>
  <c r="M7" i="22"/>
  <c r="L7" i="22"/>
  <c r="K7" i="22"/>
  <c r="N6" i="22"/>
  <c r="M6" i="22"/>
  <c r="L6" i="22"/>
  <c r="K6" i="22"/>
  <c r="N5" i="22"/>
  <c r="M5" i="22"/>
  <c r="L5" i="22"/>
  <c r="K5" i="22"/>
  <c r="N19" i="6"/>
  <c r="M19" i="6"/>
  <c r="L19" i="6"/>
  <c r="K19" i="6"/>
  <c r="N18" i="6"/>
  <c r="M18" i="6"/>
  <c r="L18" i="6"/>
  <c r="K18" i="6"/>
  <c r="N17" i="6"/>
  <c r="M17" i="6"/>
  <c r="L17" i="6"/>
  <c r="K17" i="6"/>
  <c r="N16" i="6"/>
  <c r="M16" i="6"/>
  <c r="L16" i="6"/>
  <c r="K16" i="6"/>
  <c r="N15" i="6"/>
  <c r="M15" i="6"/>
  <c r="L15" i="6"/>
  <c r="K15" i="6"/>
  <c r="N14" i="6"/>
  <c r="M14" i="6"/>
  <c r="L14" i="6"/>
  <c r="K14" i="6"/>
  <c r="N13" i="6"/>
  <c r="M13" i="6"/>
  <c r="L13" i="6"/>
  <c r="K13" i="6"/>
  <c r="N12" i="6"/>
  <c r="M12" i="6"/>
  <c r="L12" i="6"/>
  <c r="K12" i="6"/>
  <c r="N11" i="6"/>
  <c r="M11" i="6"/>
  <c r="L11" i="6"/>
  <c r="K11" i="6"/>
  <c r="N10" i="6"/>
  <c r="M10" i="6"/>
  <c r="L10" i="6"/>
  <c r="K10" i="6"/>
  <c r="N9" i="6"/>
  <c r="M9" i="6"/>
  <c r="L9" i="6"/>
  <c r="K9" i="6"/>
  <c r="N8" i="6"/>
  <c r="M8" i="6"/>
  <c r="L8" i="6"/>
  <c r="K8" i="6"/>
  <c r="N7" i="6"/>
  <c r="M7" i="6"/>
  <c r="L7" i="6"/>
  <c r="K7" i="6"/>
  <c r="N6" i="6"/>
  <c r="M6" i="6"/>
  <c r="L6" i="6"/>
  <c r="K6" i="6"/>
  <c r="N5" i="6"/>
  <c r="M5" i="6"/>
  <c r="L5" i="6"/>
  <c r="K5" i="6"/>
  <c r="N15" i="5"/>
  <c r="M15" i="5"/>
  <c r="L15" i="5"/>
  <c r="K15" i="5"/>
  <c r="N14" i="5"/>
  <c r="M14" i="5"/>
  <c r="L14" i="5"/>
  <c r="K14" i="5"/>
  <c r="N13" i="5"/>
  <c r="M13" i="5"/>
  <c r="L13" i="5"/>
  <c r="K13" i="5"/>
  <c r="N12" i="5"/>
  <c r="M12" i="5"/>
  <c r="L12" i="5"/>
  <c r="K12" i="5"/>
  <c r="N11" i="5"/>
  <c r="M11" i="5"/>
  <c r="L11" i="5"/>
  <c r="K11" i="5"/>
  <c r="N10" i="5"/>
  <c r="M10" i="5"/>
  <c r="L10" i="5"/>
  <c r="K10" i="5"/>
  <c r="N9" i="5"/>
  <c r="M9" i="5"/>
  <c r="L9" i="5"/>
  <c r="K9" i="5"/>
  <c r="N8" i="5"/>
  <c r="M8" i="5"/>
  <c r="L8" i="5"/>
  <c r="K8" i="5"/>
  <c r="N7" i="5"/>
  <c r="M7" i="5"/>
  <c r="L7" i="5"/>
  <c r="K7" i="5"/>
  <c r="N6" i="5"/>
  <c r="M6" i="5"/>
  <c r="L6" i="5"/>
  <c r="K6" i="5"/>
  <c r="N5" i="5"/>
  <c r="M5" i="5"/>
  <c r="L5" i="5"/>
  <c r="K5" i="5"/>
  <c r="N24" i="4"/>
  <c r="M24" i="4"/>
  <c r="L24" i="4"/>
  <c r="K24" i="4"/>
  <c r="N23" i="4"/>
  <c r="M23" i="4"/>
  <c r="L23" i="4"/>
  <c r="K23" i="4"/>
  <c r="N22" i="4"/>
  <c r="M22" i="4"/>
  <c r="L22" i="4"/>
  <c r="K22" i="4"/>
  <c r="N21" i="4"/>
  <c r="M21" i="4"/>
  <c r="L21" i="4"/>
  <c r="K21" i="4"/>
  <c r="N20" i="4"/>
  <c r="M20" i="4"/>
  <c r="L20" i="4"/>
  <c r="K20" i="4"/>
  <c r="N19" i="4"/>
  <c r="M19" i="4"/>
  <c r="L19" i="4"/>
  <c r="K19" i="4"/>
  <c r="N18" i="4"/>
  <c r="M18" i="4"/>
  <c r="L18" i="4"/>
  <c r="K18" i="4"/>
  <c r="N17" i="4"/>
  <c r="M17" i="4"/>
  <c r="L17" i="4"/>
  <c r="K17" i="4"/>
  <c r="N16" i="4"/>
  <c r="M16" i="4"/>
  <c r="L16" i="4"/>
  <c r="K16" i="4"/>
  <c r="N15" i="4"/>
  <c r="M15" i="4"/>
  <c r="L15" i="4"/>
  <c r="K15" i="4"/>
  <c r="N14" i="4"/>
  <c r="M14" i="4"/>
  <c r="L14" i="4"/>
  <c r="K14" i="4"/>
  <c r="N13" i="4"/>
  <c r="M13" i="4"/>
  <c r="L13" i="4"/>
  <c r="K13" i="4"/>
  <c r="N12" i="4"/>
  <c r="M12" i="4"/>
  <c r="L12" i="4"/>
  <c r="K12" i="4"/>
  <c r="N11" i="4"/>
  <c r="M11" i="4"/>
  <c r="L11" i="4"/>
  <c r="K11" i="4"/>
  <c r="N10" i="4"/>
  <c r="M10" i="4"/>
  <c r="L10" i="4"/>
  <c r="K10" i="4"/>
  <c r="N9" i="4"/>
  <c r="M9" i="4"/>
  <c r="L9" i="4"/>
  <c r="K9" i="4"/>
  <c r="N8" i="4"/>
  <c r="M8" i="4"/>
  <c r="L8" i="4"/>
  <c r="K8" i="4"/>
  <c r="N7" i="4"/>
  <c r="M7" i="4"/>
  <c r="L7" i="4"/>
  <c r="K7" i="4"/>
  <c r="N6" i="4"/>
  <c r="M6" i="4"/>
  <c r="L6" i="4"/>
  <c r="K6" i="4"/>
  <c r="N5" i="4"/>
  <c r="M5" i="4"/>
  <c r="L5" i="4"/>
  <c r="K5" i="4"/>
  <c r="N66" i="8"/>
  <c r="M66" i="8"/>
  <c r="L66" i="8"/>
  <c r="K66" i="8"/>
  <c r="N65" i="8"/>
  <c r="M65" i="8"/>
  <c r="L65" i="8"/>
  <c r="K65" i="8"/>
  <c r="N64" i="8"/>
  <c r="M64" i="8"/>
  <c r="L64" i="8"/>
  <c r="K64" i="8"/>
  <c r="N63" i="8"/>
  <c r="M63" i="8"/>
  <c r="L63" i="8"/>
  <c r="K63" i="8"/>
  <c r="N62" i="8"/>
  <c r="M62" i="8"/>
  <c r="L62" i="8"/>
  <c r="K62" i="8"/>
  <c r="N61" i="8"/>
  <c r="M61" i="8"/>
  <c r="L61" i="8"/>
  <c r="K61" i="8"/>
  <c r="N60" i="8"/>
  <c r="M60" i="8"/>
  <c r="L60" i="8"/>
  <c r="K60" i="8"/>
  <c r="N59" i="8"/>
  <c r="M59" i="8"/>
  <c r="L59" i="8"/>
  <c r="K59" i="8"/>
  <c r="N58" i="8"/>
  <c r="M58" i="8"/>
  <c r="L58" i="8"/>
  <c r="K58" i="8"/>
  <c r="N57" i="8"/>
  <c r="M57" i="8"/>
  <c r="L57" i="8"/>
  <c r="K57" i="8"/>
  <c r="N56" i="8"/>
  <c r="M56" i="8"/>
  <c r="L56" i="8"/>
  <c r="K56" i="8"/>
  <c r="N55" i="8"/>
  <c r="M55" i="8"/>
  <c r="L55" i="8"/>
  <c r="K55" i="8"/>
  <c r="N54" i="8"/>
  <c r="M54" i="8"/>
  <c r="L54" i="8"/>
  <c r="K54" i="8"/>
  <c r="N53" i="8"/>
  <c r="M53" i="8"/>
  <c r="L53" i="8"/>
  <c r="K53" i="8"/>
  <c r="N52" i="8"/>
  <c r="M52" i="8"/>
  <c r="L52" i="8"/>
  <c r="K52" i="8"/>
  <c r="N51" i="8"/>
  <c r="M51" i="8"/>
  <c r="L51" i="8"/>
  <c r="K51" i="8"/>
  <c r="N50" i="8"/>
  <c r="M50" i="8"/>
  <c r="L50" i="8"/>
  <c r="K50" i="8"/>
  <c r="N49" i="8"/>
  <c r="M49" i="8"/>
  <c r="L49" i="8"/>
  <c r="K49" i="8"/>
  <c r="N48" i="8"/>
  <c r="M48" i="8"/>
  <c r="L48" i="8"/>
  <c r="K48" i="8"/>
  <c r="N47" i="8"/>
  <c r="M47" i="8"/>
  <c r="L47" i="8"/>
  <c r="K47" i="8"/>
  <c r="N46" i="8"/>
  <c r="M46" i="8"/>
  <c r="L46" i="8"/>
  <c r="K46" i="8"/>
  <c r="N35" i="8"/>
  <c r="M35" i="8"/>
  <c r="L35" i="8"/>
  <c r="K35" i="8"/>
  <c r="N34" i="8"/>
  <c r="M34" i="8"/>
  <c r="L34" i="8"/>
  <c r="K34" i="8"/>
  <c r="N33" i="8"/>
  <c r="M33" i="8"/>
  <c r="L33" i="8"/>
  <c r="K33" i="8"/>
  <c r="N32" i="8"/>
  <c r="M32" i="8"/>
  <c r="L32" i="8"/>
  <c r="K32" i="8"/>
  <c r="N31" i="8"/>
  <c r="M31" i="8"/>
  <c r="L31" i="8"/>
  <c r="K31" i="8"/>
  <c r="N30" i="8"/>
  <c r="M30" i="8"/>
  <c r="L30" i="8"/>
  <c r="K30" i="8"/>
  <c r="N29" i="8"/>
  <c r="M29" i="8"/>
  <c r="L29" i="8"/>
  <c r="K29" i="8"/>
  <c r="N28" i="8"/>
  <c r="M28" i="8"/>
  <c r="L28" i="8"/>
  <c r="K28" i="8"/>
  <c r="N27" i="8"/>
  <c r="M27" i="8"/>
  <c r="L27" i="8"/>
  <c r="K27" i="8"/>
  <c r="N26" i="8"/>
  <c r="M26" i="8"/>
  <c r="L26" i="8"/>
  <c r="K26" i="8"/>
  <c r="N25" i="8"/>
  <c r="M25" i="8"/>
  <c r="L25" i="8"/>
  <c r="K25" i="8"/>
  <c r="N24" i="8"/>
  <c r="M24" i="8"/>
  <c r="L24" i="8"/>
  <c r="K24" i="8"/>
  <c r="N23" i="8"/>
  <c r="M23" i="8"/>
  <c r="L23" i="8"/>
  <c r="K23" i="8"/>
  <c r="N22" i="8"/>
  <c r="M22" i="8"/>
  <c r="L22" i="8"/>
  <c r="K22" i="8"/>
  <c r="N21" i="8"/>
  <c r="M21" i="8"/>
  <c r="L21" i="8"/>
  <c r="K21" i="8"/>
  <c r="N20" i="8"/>
  <c r="M20" i="8"/>
  <c r="L20" i="8"/>
  <c r="K20" i="8"/>
  <c r="N19" i="8"/>
  <c r="M19" i="8"/>
  <c r="L19" i="8"/>
  <c r="K19" i="8"/>
  <c r="N18" i="8"/>
  <c r="M18" i="8"/>
  <c r="L18" i="8"/>
  <c r="K18" i="8"/>
  <c r="N17" i="8"/>
  <c r="M17" i="8"/>
  <c r="L17" i="8"/>
  <c r="K17" i="8"/>
  <c r="N16" i="8"/>
  <c r="M16" i="8"/>
  <c r="L16" i="8"/>
  <c r="K16" i="8"/>
  <c r="N15" i="8"/>
  <c r="M15" i="8"/>
  <c r="L15" i="8"/>
  <c r="K15" i="8"/>
  <c r="N14" i="8"/>
  <c r="M14" i="8"/>
  <c r="L14" i="8"/>
  <c r="K14" i="8"/>
  <c r="N13" i="8"/>
  <c r="M13" i="8"/>
  <c r="L13" i="8"/>
  <c r="K13" i="8"/>
  <c r="N12" i="8"/>
  <c r="M12" i="8"/>
  <c r="L12" i="8"/>
  <c r="K12" i="8"/>
  <c r="N11" i="8"/>
  <c r="M11" i="8"/>
  <c r="L11" i="8"/>
  <c r="K11" i="8"/>
  <c r="N10" i="8"/>
  <c r="M10" i="8"/>
  <c r="L10" i="8"/>
  <c r="K10" i="8"/>
  <c r="N9" i="8"/>
  <c r="M9" i="8"/>
  <c r="L9" i="8"/>
  <c r="K9" i="8"/>
  <c r="N7" i="8"/>
  <c r="M7" i="8"/>
  <c r="L7" i="8"/>
  <c r="K7" i="8"/>
  <c r="N6" i="8"/>
  <c r="M6" i="8"/>
  <c r="L6" i="8"/>
  <c r="K6" i="8"/>
  <c r="N5" i="8"/>
  <c r="M5" i="8"/>
  <c r="L5" i="8"/>
  <c r="K5" i="8"/>
  <c r="N120" i="9"/>
  <c r="M120" i="9"/>
  <c r="L120" i="9"/>
  <c r="K120" i="9"/>
  <c r="N119" i="9"/>
  <c r="M119" i="9"/>
  <c r="L119" i="9"/>
  <c r="K119" i="9"/>
  <c r="N118" i="9"/>
  <c r="M118" i="9"/>
  <c r="L118" i="9"/>
  <c r="K118" i="9"/>
  <c r="N117" i="9"/>
  <c r="M117" i="9"/>
  <c r="L117" i="9"/>
  <c r="K117" i="9"/>
  <c r="N116" i="9"/>
  <c r="M116" i="9"/>
  <c r="L116" i="9"/>
  <c r="K116" i="9"/>
  <c r="N115" i="9"/>
  <c r="M115" i="9"/>
  <c r="L115" i="9"/>
  <c r="K115" i="9"/>
  <c r="N114" i="9"/>
  <c r="M114" i="9"/>
  <c r="L114" i="9"/>
  <c r="K114" i="9"/>
  <c r="N113" i="9"/>
  <c r="M113" i="9"/>
  <c r="L113" i="9"/>
  <c r="K113" i="9"/>
  <c r="N112" i="9"/>
  <c r="M112" i="9"/>
  <c r="L112" i="9"/>
  <c r="K112" i="9"/>
  <c r="N111" i="9"/>
  <c r="M111" i="9"/>
  <c r="L111" i="9"/>
  <c r="K111" i="9"/>
  <c r="N110" i="9"/>
  <c r="M110" i="9"/>
  <c r="L110" i="9"/>
  <c r="K110" i="9"/>
  <c r="N109" i="9"/>
  <c r="M109" i="9"/>
  <c r="L109" i="9"/>
  <c r="K109" i="9"/>
  <c r="N108" i="9"/>
  <c r="M108" i="9"/>
  <c r="L108" i="9"/>
  <c r="K108" i="9"/>
  <c r="N107" i="9"/>
  <c r="M107" i="9"/>
  <c r="L107" i="9"/>
  <c r="K107" i="9"/>
  <c r="N106" i="9"/>
  <c r="M106" i="9"/>
  <c r="L106" i="9"/>
  <c r="K106" i="9"/>
  <c r="N105" i="9"/>
  <c r="M105" i="9"/>
  <c r="L105" i="9"/>
  <c r="K105" i="9"/>
  <c r="N104" i="9"/>
  <c r="M104" i="9"/>
  <c r="L104" i="9"/>
  <c r="K104" i="9"/>
  <c r="N103" i="9"/>
  <c r="M103" i="9"/>
  <c r="L103" i="9"/>
  <c r="K103" i="9"/>
  <c r="N102" i="9"/>
  <c r="M102" i="9"/>
  <c r="L102" i="9"/>
  <c r="K102" i="9"/>
  <c r="N101" i="9"/>
  <c r="M101" i="9"/>
  <c r="L101" i="9"/>
  <c r="K101" i="9"/>
  <c r="N100" i="9"/>
  <c r="M100" i="9"/>
  <c r="L100" i="9"/>
  <c r="K100" i="9"/>
  <c r="N99" i="9"/>
  <c r="M99" i="9"/>
  <c r="L99" i="9"/>
  <c r="K99" i="9"/>
  <c r="N98" i="9"/>
  <c r="M98" i="9"/>
  <c r="L98" i="9"/>
  <c r="K98" i="9"/>
  <c r="N97" i="9"/>
  <c r="M97" i="9"/>
  <c r="L97" i="9"/>
  <c r="K97" i="9"/>
  <c r="N96" i="9"/>
  <c r="M96" i="9"/>
  <c r="L96" i="9"/>
  <c r="K96" i="9"/>
  <c r="N95" i="9"/>
  <c r="M95" i="9"/>
  <c r="L95" i="9"/>
  <c r="K95" i="9"/>
  <c r="N94" i="9"/>
  <c r="M94" i="9"/>
  <c r="L94" i="9"/>
  <c r="K94" i="9"/>
  <c r="N93" i="9"/>
  <c r="M93" i="9"/>
  <c r="L93" i="9"/>
  <c r="K93" i="9"/>
  <c r="N92" i="9"/>
  <c r="M92" i="9"/>
  <c r="L92" i="9"/>
  <c r="K92" i="9"/>
  <c r="N91" i="9"/>
  <c r="M91" i="9"/>
  <c r="L91" i="9"/>
  <c r="K91" i="9"/>
  <c r="N90" i="9"/>
  <c r="M90" i="9"/>
  <c r="L90" i="9"/>
  <c r="K90" i="9"/>
  <c r="N89" i="9"/>
  <c r="M89" i="9"/>
  <c r="L89" i="9"/>
  <c r="K89" i="9"/>
  <c r="N88" i="9"/>
  <c r="M88" i="9"/>
  <c r="L88" i="9"/>
  <c r="K88" i="9"/>
  <c r="N87" i="9"/>
  <c r="M87" i="9"/>
  <c r="L87" i="9"/>
  <c r="K87" i="9"/>
  <c r="N86" i="9"/>
  <c r="M86" i="9"/>
  <c r="L86" i="9"/>
  <c r="K86" i="9"/>
  <c r="N85" i="9"/>
  <c r="M85" i="9"/>
  <c r="L85" i="9"/>
  <c r="K85" i="9"/>
  <c r="N84" i="9"/>
  <c r="M84" i="9"/>
  <c r="L84" i="9"/>
  <c r="K84" i="9"/>
  <c r="N83" i="9"/>
  <c r="M83" i="9"/>
  <c r="L83" i="9"/>
  <c r="K83" i="9"/>
  <c r="N82" i="9"/>
  <c r="M82" i="9"/>
  <c r="L82" i="9"/>
  <c r="K82" i="9"/>
  <c r="N80" i="9"/>
  <c r="M80" i="9"/>
  <c r="L80" i="9"/>
  <c r="K80" i="9"/>
  <c r="N79" i="9"/>
  <c r="M79" i="9"/>
  <c r="L79" i="9"/>
  <c r="K79" i="9"/>
  <c r="N78" i="9"/>
  <c r="M78" i="9"/>
  <c r="L78" i="9"/>
  <c r="K78" i="9"/>
  <c r="N77" i="9"/>
  <c r="M77" i="9"/>
  <c r="L77" i="9"/>
  <c r="K77" i="9"/>
  <c r="N76" i="9"/>
  <c r="M76" i="9"/>
  <c r="L76" i="9"/>
  <c r="K76" i="9"/>
  <c r="N75" i="9"/>
  <c r="M75" i="9"/>
  <c r="L75" i="9"/>
  <c r="K75" i="9"/>
  <c r="N74" i="9"/>
  <c r="M74" i="9"/>
  <c r="L74" i="9"/>
  <c r="K74" i="9"/>
  <c r="N73" i="9"/>
  <c r="M73" i="9"/>
  <c r="L73" i="9"/>
  <c r="K73" i="9"/>
  <c r="N72" i="9"/>
  <c r="M72" i="9"/>
  <c r="L72" i="9"/>
  <c r="K72" i="9"/>
  <c r="N71" i="9"/>
  <c r="M71" i="9"/>
  <c r="L71" i="9"/>
  <c r="K71" i="9"/>
  <c r="N70" i="9"/>
  <c r="M70" i="9"/>
  <c r="L70" i="9"/>
  <c r="K70" i="9"/>
  <c r="N69" i="9"/>
  <c r="M69" i="9"/>
  <c r="L69" i="9"/>
  <c r="K69" i="9"/>
  <c r="N68" i="9"/>
  <c r="M68" i="9"/>
  <c r="L68" i="9"/>
  <c r="K68" i="9"/>
  <c r="N67" i="9"/>
  <c r="M67" i="9"/>
  <c r="L67" i="9"/>
  <c r="K67" i="9"/>
  <c r="N66" i="9"/>
  <c r="M66" i="9"/>
  <c r="L66" i="9"/>
  <c r="K66" i="9"/>
  <c r="N65" i="9"/>
  <c r="M65" i="9"/>
  <c r="L65" i="9"/>
  <c r="K65" i="9"/>
  <c r="N64" i="9"/>
  <c r="M64" i="9"/>
  <c r="L64" i="9"/>
  <c r="K64" i="9"/>
  <c r="N63" i="9"/>
  <c r="M63" i="9"/>
  <c r="L63" i="9"/>
  <c r="K63" i="9"/>
  <c r="N62" i="9"/>
  <c r="M62" i="9"/>
  <c r="L62" i="9"/>
  <c r="K62" i="9"/>
  <c r="N61" i="9"/>
  <c r="M61" i="9"/>
  <c r="L61" i="9"/>
  <c r="K61" i="9"/>
  <c r="N60" i="9"/>
  <c r="M60" i="9"/>
  <c r="L60" i="9"/>
  <c r="K60" i="9"/>
  <c r="N59" i="9"/>
  <c r="M59" i="9"/>
  <c r="L59" i="9"/>
  <c r="K59" i="9"/>
  <c r="N58" i="9"/>
  <c r="M58" i="9"/>
  <c r="L58" i="9"/>
  <c r="K58" i="9"/>
  <c r="N57" i="9"/>
  <c r="M57" i="9"/>
  <c r="L57" i="9"/>
  <c r="K57" i="9"/>
  <c r="N56" i="9"/>
  <c r="M56" i="9"/>
  <c r="L56" i="9"/>
  <c r="K56" i="9"/>
  <c r="N55" i="9"/>
  <c r="M55" i="9"/>
  <c r="L55" i="9"/>
  <c r="K55" i="9"/>
  <c r="N54" i="9"/>
  <c r="M54" i="9"/>
  <c r="L54" i="9"/>
  <c r="K54" i="9"/>
  <c r="N53" i="9"/>
  <c r="M53" i="9"/>
  <c r="L53" i="9"/>
  <c r="K53" i="9"/>
  <c r="N52" i="9"/>
  <c r="M52" i="9"/>
  <c r="L52" i="9"/>
  <c r="K52" i="9"/>
  <c r="N51" i="9"/>
  <c r="M51" i="9"/>
  <c r="L51" i="9"/>
  <c r="K51" i="9"/>
  <c r="N50" i="9"/>
  <c r="M50" i="9"/>
  <c r="L50" i="9"/>
  <c r="K50" i="9"/>
  <c r="N49" i="9"/>
  <c r="M49" i="9"/>
  <c r="L49" i="9"/>
  <c r="K49" i="9"/>
  <c r="N48" i="9"/>
  <c r="M48" i="9"/>
  <c r="L48" i="9"/>
  <c r="K48" i="9"/>
  <c r="N47" i="9"/>
  <c r="M47" i="9"/>
  <c r="L47" i="9"/>
  <c r="K47" i="9"/>
  <c r="N46" i="9"/>
  <c r="M46" i="9"/>
  <c r="L46" i="9"/>
  <c r="K46" i="9"/>
  <c r="N36" i="9"/>
  <c r="M36" i="9"/>
  <c r="L36" i="9"/>
  <c r="K36" i="9"/>
  <c r="N35" i="9"/>
  <c r="M35" i="9"/>
  <c r="L35" i="9"/>
  <c r="K35" i="9"/>
  <c r="N34" i="9"/>
  <c r="M34" i="9"/>
  <c r="L34" i="9"/>
  <c r="K34" i="9"/>
  <c r="N33" i="9"/>
  <c r="M33" i="9"/>
  <c r="L33" i="9"/>
  <c r="K33" i="9"/>
  <c r="N32" i="9"/>
  <c r="M32" i="9"/>
  <c r="L32" i="9"/>
  <c r="K32" i="9"/>
  <c r="N31" i="9"/>
  <c r="M31" i="9"/>
  <c r="L31" i="9"/>
  <c r="K31" i="9"/>
  <c r="N30" i="9"/>
  <c r="M30" i="9"/>
  <c r="L30" i="9"/>
  <c r="K30" i="9"/>
  <c r="N29" i="9"/>
  <c r="M29" i="9"/>
  <c r="L29" i="9"/>
  <c r="K29" i="9"/>
  <c r="N28" i="9"/>
  <c r="M28" i="9"/>
  <c r="L28" i="9"/>
  <c r="K28" i="9"/>
  <c r="N27" i="9"/>
  <c r="M27" i="9"/>
  <c r="L27" i="9"/>
  <c r="K27" i="9"/>
  <c r="N26" i="9"/>
  <c r="M26" i="9"/>
  <c r="L26" i="9"/>
  <c r="K26" i="9"/>
  <c r="N25" i="9"/>
  <c r="M25" i="9"/>
  <c r="L25" i="9"/>
  <c r="K25" i="9"/>
  <c r="N24" i="9"/>
  <c r="M24" i="9"/>
  <c r="L24" i="9"/>
  <c r="K24" i="9"/>
  <c r="N23" i="9"/>
  <c r="M23" i="9"/>
  <c r="L23" i="9"/>
  <c r="K23" i="9"/>
  <c r="N22" i="9"/>
  <c r="M22" i="9"/>
  <c r="L22" i="9"/>
  <c r="K22" i="9"/>
  <c r="N21" i="9"/>
  <c r="M21" i="9"/>
  <c r="L21" i="9"/>
  <c r="K21" i="9"/>
  <c r="N20" i="9"/>
  <c r="M20" i="9"/>
  <c r="L20" i="9"/>
  <c r="K20" i="9"/>
  <c r="N19" i="9"/>
  <c r="M19" i="9"/>
  <c r="L19" i="9"/>
  <c r="K19" i="9"/>
  <c r="N18" i="9"/>
  <c r="M18" i="9"/>
  <c r="L18" i="9"/>
  <c r="K18" i="9"/>
  <c r="N17" i="9"/>
  <c r="M17" i="9"/>
  <c r="L17" i="9"/>
  <c r="K17" i="9"/>
  <c r="N16" i="9"/>
  <c r="M16" i="9"/>
  <c r="L16" i="9"/>
  <c r="K16" i="9"/>
  <c r="N15" i="9"/>
  <c r="M15" i="9"/>
  <c r="L15" i="9"/>
  <c r="K15" i="9"/>
  <c r="N14" i="9"/>
  <c r="M14" i="9"/>
  <c r="L14" i="9"/>
  <c r="K14" i="9"/>
  <c r="N13" i="9"/>
  <c r="M13" i="9"/>
  <c r="L13" i="9"/>
  <c r="K13" i="9"/>
  <c r="N12" i="9"/>
  <c r="M12" i="9"/>
  <c r="L12" i="9"/>
  <c r="K12" i="9"/>
  <c r="N11" i="9"/>
  <c r="M11" i="9"/>
  <c r="L11" i="9"/>
  <c r="K11" i="9"/>
  <c r="N9" i="9"/>
  <c r="M9" i="9"/>
  <c r="L9" i="9"/>
  <c r="K9" i="9"/>
  <c r="N8" i="9"/>
  <c r="M8" i="9"/>
  <c r="L8" i="9"/>
  <c r="K8" i="9"/>
  <c r="N7" i="9"/>
  <c r="M7" i="9"/>
  <c r="L7" i="9"/>
  <c r="K7" i="9"/>
  <c r="N5" i="9"/>
  <c r="M5" i="9"/>
  <c r="L5" i="9"/>
  <c r="K5" i="9"/>
  <c r="N23" i="19"/>
  <c r="M23" i="19"/>
  <c r="L23" i="19"/>
  <c r="K23" i="19"/>
  <c r="N22" i="19"/>
  <c r="M22" i="19"/>
  <c r="L22" i="19"/>
  <c r="K22" i="19"/>
  <c r="N21" i="19"/>
  <c r="M21" i="19"/>
  <c r="L21" i="19"/>
  <c r="K21" i="19"/>
  <c r="N20" i="19"/>
  <c r="M20" i="19"/>
  <c r="L20" i="19"/>
  <c r="K20" i="19"/>
  <c r="N19" i="19"/>
  <c r="M19" i="19"/>
  <c r="L19" i="19"/>
  <c r="K19" i="19"/>
  <c r="N17" i="19"/>
  <c r="M17" i="19"/>
  <c r="L17" i="19"/>
  <c r="K17" i="19"/>
  <c r="N16" i="19"/>
  <c r="M16" i="19"/>
  <c r="L16" i="19"/>
  <c r="K16" i="19"/>
  <c r="N15" i="19"/>
  <c r="M15" i="19"/>
  <c r="L15" i="19"/>
  <c r="K15" i="19"/>
  <c r="N14" i="19"/>
  <c r="M14" i="19"/>
  <c r="L14" i="19"/>
  <c r="K14" i="19"/>
  <c r="N13" i="19"/>
  <c r="M13" i="19"/>
  <c r="L13" i="19"/>
  <c r="K13" i="19"/>
  <c r="N12" i="19"/>
  <c r="M12" i="19"/>
  <c r="L12" i="19"/>
  <c r="K12" i="19"/>
  <c r="N11" i="19"/>
  <c r="M11" i="19"/>
  <c r="L11" i="19"/>
  <c r="K11" i="19"/>
  <c r="N10" i="19"/>
  <c r="M10" i="19"/>
  <c r="L10" i="19"/>
  <c r="K10" i="19"/>
  <c r="N8" i="19"/>
  <c r="M8" i="19"/>
  <c r="L8" i="19"/>
  <c r="K8" i="19"/>
  <c r="N7" i="19"/>
  <c r="M7" i="19"/>
  <c r="L7" i="19"/>
  <c r="K7" i="19"/>
  <c r="N6" i="19"/>
  <c r="M6" i="19"/>
  <c r="L6" i="19"/>
  <c r="K6" i="19"/>
  <c r="N5" i="19"/>
  <c r="M5" i="19"/>
  <c r="L5" i="19"/>
  <c r="K5" i="19"/>
  <c r="N24" i="18"/>
  <c r="M24" i="18"/>
  <c r="L24" i="18"/>
  <c r="K24" i="18"/>
  <c r="N23" i="18"/>
  <c r="M23" i="18"/>
  <c r="L23" i="18"/>
  <c r="K23" i="18"/>
  <c r="N22" i="18"/>
  <c r="M22" i="18"/>
  <c r="L22" i="18"/>
  <c r="K22" i="18"/>
  <c r="N21" i="18"/>
  <c r="M21" i="18"/>
  <c r="L21" i="18"/>
  <c r="K21" i="18"/>
  <c r="N20" i="18"/>
  <c r="M20" i="18"/>
  <c r="L20" i="18"/>
  <c r="K20" i="18"/>
  <c r="N19" i="18"/>
  <c r="M19" i="18"/>
  <c r="L19" i="18"/>
  <c r="K19" i="18"/>
  <c r="N18" i="18"/>
  <c r="M18" i="18"/>
  <c r="L18" i="18"/>
  <c r="K18" i="18"/>
  <c r="N17" i="18"/>
  <c r="M17" i="18"/>
  <c r="L17" i="18"/>
  <c r="K17" i="18"/>
  <c r="N15" i="18"/>
  <c r="M15" i="18"/>
  <c r="L15" i="18"/>
  <c r="K15" i="18"/>
  <c r="N14" i="18"/>
  <c r="M14" i="18"/>
  <c r="L14" i="18"/>
  <c r="K14" i="18"/>
  <c r="N13" i="18"/>
  <c r="M13" i="18"/>
  <c r="L13" i="18"/>
  <c r="K13" i="18"/>
  <c r="N11" i="18"/>
  <c r="M11" i="18"/>
  <c r="L11" i="18"/>
  <c r="K11" i="18"/>
  <c r="N10" i="18"/>
  <c r="M10" i="18"/>
  <c r="L10" i="18"/>
  <c r="K10" i="18"/>
  <c r="N8" i="18"/>
  <c r="M8" i="18"/>
  <c r="L8" i="18"/>
  <c r="K8" i="18"/>
  <c r="N7" i="18"/>
  <c r="M7" i="18"/>
  <c r="L7" i="18"/>
  <c r="K7" i="18"/>
  <c r="N6" i="18"/>
  <c r="M6" i="18"/>
  <c r="L6" i="18"/>
  <c r="K6" i="18"/>
  <c r="N5" i="18"/>
  <c r="M5" i="18"/>
  <c r="L5" i="18"/>
  <c r="K5" i="18"/>
  <c r="N67" i="16"/>
  <c r="M67" i="16"/>
  <c r="L67" i="16"/>
  <c r="K67" i="16"/>
  <c r="N66" i="16"/>
  <c r="M66" i="16"/>
  <c r="L66" i="16"/>
  <c r="K66" i="16"/>
  <c r="N65" i="16"/>
  <c r="M65" i="16"/>
  <c r="L65" i="16"/>
  <c r="K65" i="16"/>
  <c r="N64" i="16"/>
  <c r="M64" i="16"/>
  <c r="L64" i="16"/>
  <c r="K64" i="16"/>
  <c r="N63" i="16"/>
  <c r="M63" i="16"/>
  <c r="L63" i="16"/>
  <c r="K63" i="16"/>
  <c r="N62" i="16"/>
  <c r="M62" i="16"/>
  <c r="L62" i="16"/>
  <c r="K62" i="16"/>
  <c r="N61" i="16"/>
  <c r="M61" i="16"/>
  <c r="L61" i="16"/>
  <c r="K61" i="16"/>
  <c r="N60" i="16"/>
  <c r="M60" i="16"/>
  <c r="L60" i="16"/>
  <c r="K60" i="16"/>
  <c r="N59" i="16"/>
  <c r="M59" i="16"/>
  <c r="L59" i="16"/>
  <c r="K59" i="16"/>
  <c r="N58" i="16"/>
  <c r="M58" i="16"/>
  <c r="L58" i="16"/>
  <c r="K58" i="16"/>
  <c r="N56" i="16"/>
  <c r="M56" i="16"/>
  <c r="L56" i="16"/>
  <c r="K56" i="16"/>
  <c r="N55" i="16"/>
  <c r="M55" i="16"/>
  <c r="L55" i="16"/>
  <c r="K55" i="16"/>
  <c r="N54" i="16"/>
  <c r="M54" i="16"/>
  <c r="L54" i="16"/>
  <c r="K54" i="16"/>
  <c r="N53" i="16"/>
  <c r="M53" i="16"/>
  <c r="L53" i="16"/>
  <c r="K53" i="16"/>
  <c r="N52" i="16"/>
  <c r="M52" i="16"/>
  <c r="L52" i="16"/>
  <c r="K52" i="16"/>
  <c r="N51" i="16"/>
  <c r="M51" i="16"/>
  <c r="L51" i="16"/>
  <c r="K51" i="16"/>
  <c r="N50" i="16"/>
  <c r="M50" i="16"/>
  <c r="L50" i="16"/>
  <c r="K50" i="16"/>
  <c r="N49" i="16"/>
  <c r="M49" i="16"/>
  <c r="L49" i="16"/>
  <c r="K49" i="16"/>
  <c r="N48" i="16"/>
  <c r="M48" i="16"/>
  <c r="L48" i="16"/>
  <c r="K48" i="16"/>
  <c r="N47" i="16"/>
  <c r="M47" i="16"/>
  <c r="L47" i="16"/>
  <c r="K47" i="16"/>
  <c r="N46" i="16"/>
  <c r="M46" i="16"/>
  <c r="L46" i="16"/>
  <c r="K46" i="16"/>
  <c r="N36" i="16"/>
  <c r="M36" i="16"/>
  <c r="L36" i="16"/>
  <c r="K36" i="16"/>
  <c r="N35" i="16"/>
  <c r="M35" i="16"/>
  <c r="L35" i="16"/>
  <c r="K35" i="16"/>
  <c r="N34" i="16"/>
  <c r="M34" i="16"/>
  <c r="L34" i="16"/>
  <c r="K34" i="16"/>
  <c r="N33" i="16"/>
  <c r="M33" i="16"/>
  <c r="L33" i="16"/>
  <c r="K33" i="16"/>
  <c r="N32" i="16"/>
  <c r="M32" i="16"/>
  <c r="L32" i="16"/>
  <c r="K32" i="16"/>
  <c r="N31" i="16"/>
  <c r="M31" i="16"/>
  <c r="L31" i="16"/>
  <c r="K31" i="16"/>
  <c r="N30" i="16"/>
  <c r="M30" i="16"/>
  <c r="L30" i="16"/>
  <c r="K30" i="16"/>
  <c r="N29" i="16"/>
  <c r="M29" i="16"/>
  <c r="L29" i="16"/>
  <c r="K29" i="16"/>
  <c r="N28" i="16"/>
  <c r="M28" i="16"/>
  <c r="L28" i="16"/>
  <c r="K28" i="16"/>
  <c r="N27" i="16"/>
  <c r="M27" i="16"/>
  <c r="L27" i="16"/>
  <c r="K27" i="16"/>
  <c r="N26" i="16"/>
  <c r="M26" i="16"/>
  <c r="L26" i="16"/>
  <c r="K26" i="16"/>
  <c r="N25" i="16"/>
  <c r="M25" i="16"/>
  <c r="L25" i="16"/>
  <c r="K25" i="16"/>
  <c r="N24" i="16"/>
  <c r="M24" i="16"/>
  <c r="L24" i="16"/>
  <c r="K24" i="16"/>
  <c r="N23" i="16"/>
  <c r="M23" i="16"/>
  <c r="L23" i="16"/>
  <c r="K23" i="16"/>
  <c r="N21" i="16"/>
  <c r="M21" i="16"/>
  <c r="L21" i="16"/>
  <c r="K21" i="16"/>
  <c r="N20" i="16"/>
  <c r="M20" i="16"/>
  <c r="L20" i="16"/>
  <c r="K20" i="16"/>
  <c r="N19" i="16"/>
  <c r="M19" i="16"/>
  <c r="L19" i="16"/>
  <c r="K19" i="16"/>
  <c r="N18" i="16"/>
  <c r="M18" i="16"/>
  <c r="L18" i="16"/>
  <c r="K18" i="16"/>
  <c r="N17" i="16"/>
  <c r="M17" i="16"/>
  <c r="L17" i="16"/>
  <c r="K17" i="16"/>
  <c r="N16" i="16"/>
  <c r="M16" i="16"/>
  <c r="L16" i="16"/>
  <c r="K16" i="16"/>
  <c r="N15" i="16"/>
  <c r="M15" i="16"/>
  <c r="L15" i="16"/>
  <c r="K15" i="16"/>
  <c r="N14" i="16"/>
  <c r="M14" i="16"/>
  <c r="L14" i="16"/>
  <c r="K14" i="16"/>
  <c r="N12" i="16"/>
  <c r="M12" i="16"/>
  <c r="L12" i="16"/>
  <c r="K12" i="16"/>
  <c r="N11" i="16"/>
  <c r="M11" i="16"/>
  <c r="L11" i="16"/>
  <c r="K11" i="16"/>
  <c r="N9" i="16"/>
  <c r="M9" i="16"/>
  <c r="L9" i="16"/>
  <c r="K9" i="16"/>
  <c r="N8" i="16"/>
  <c r="M8" i="16"/>
  <c r="L8" i="16"/>
  <c r="K8" i="16"/>
  <c r="N6" i="16"/>
  <c r="M6" i="16"/>
  <c r="L6" i="16"/>
  <c r="K6" i="16"/>
  <c r="N5" i="16"/>
  <c r="M5" i="16"/>
  <c r="L5" i="16"/>
  <c r="K5" i="16"/>
  <c r="N19" i="15"/>
  <c r="M19" i="15"/>
  <c r="L19" i="15"/>
  <c r="K19" i="15"/>
  <c r="N18" i="15"/>
  <c r="M18" i="15"/>
  <c r="L18" i="15"/>
  <c r="K18" i="15"/>
  <c r="N16" i="15"/>
  <c r="M16" i="15"/>
  <c r="L16" i="15"/>
  <c r="K16" i="15"/>
  <c r="N15" i="15"/>
  <c r="M15" i="15"/>
  <c r="L15" i="15"/>
  <c r="K15" i="15"/>
  <c r="N14" i="15"/>
  <c r="M14" i="15"/>
  <c r="L14" i="15"/>
  <c r="K14" i="15"/>
  <c r="N13" i="15"/>
  <c r="M13" i="15"/>
  <c r="L13" i="15"/>
  <c r="K13" i="15"/>
  <c r="N12" i="15"/>
  <c r="M12" i="15"/>
  <c r="L12" i="15"/>
  <c r="K12" i="15"/>
  <c r="N11" i="15"/>
  <c r="M11" i="15"/>
  <c r="L11" i="15"/>
  <c r="K11" i="15"/>
  <c r="N10" i="15"/>
  <c r="M10" i="15"/>
  <c r="L10" i="15"/>
  <c r="K10" i="15"/>
  <c r="N9" i="15"/>
  <c r="M9" i="15"/>
  <c r="L9" i="15"/>
  <c r="K9" i="15"/>
  <c r="N8" i="15"/>
  <c r="M8" i="15"/>
  <c r="L8" i="15"/>
  <c r="K8" i="15"/>
  <c r="N6" i="15"/>
  <c r="M6" i="15"/>
  <c r="L6" i="15"/>
  <c r="K6" i="15"/>
  <c r="N5" i="15"/>
  <c r="M5" i="15"/>
  <c r="L5" i="15"/>
  <c r="K5" i="15"/>
  <c r="M20" i="13"/>
  <c r="L20" i="13"/>
  <c r="K20" i="13"/>
  <c r="M19" i="13"/>
  <c r="L19" i="13"/>
  <c r="K19" i="13"/>
  <c r="M17" i="13"/>
  <c r="L17" i="13"/>
  <c r="K17" i="13"/>
  <c r="M15" i="13"/>
  <c r="L15" i="13"/>
  <c r="K15" i="13"/>
  <c r="M14" i="13"/>
  <c r="L14" i="13"/>
  <c r="K14" i="13"/>
  <c r="M13" i="13"/>
  <c r="L13" i="13"/>
  <c r="K13" i="13"/>
  <c r="M11" i="13"/>
  <c r="L11" i="13"/>
  <c r="K11" i="13"/>
  <c r="M10" i="13"/>
  <c r="L10" i="13"/>
  <c r="K10" i="13"/>
  <c r="M9" i="13"/>
  <c r="L9" i="13"/>
  <c r="K9" i="13"/>
  <c r="M7" i="13"/>
  <c r="L7" i="13"/>
  <c r="K7" i="13"/>
  <c r="M5" i="13"/>
  <c r="L5" i="13"/>
  <c r="K5" i="13"/>
  <c r="M20" i="12"/>
  <c r="L20" i="12"/>
  <c r="K20" i="12"/>
  <c r="M19" i="12"/>
  <c r="L19" i="12"/>
  <c r="K19" i="12"/>
  <c r="M17" i="12"/>
  <c r="L17" i="12"/>
  <c r="K17" i="12"/>
  <c r="M16" i="12"/>
  <c r="L16" i="12"/>
  <c r="K16" i="12"/>
  <c r="M15" i="12"/>
  <c r="L15" i="12"/>
  <c r="K15" i="12"/>
  <c r="M13" i="12"/>
  <c r="L13" i="12"/>
  <c r="K13" i="12"/>
  <c r="M12" i="12"/>
  <c r="L12" i="12"/>
  <c r="K12" i="12"/>
  <c r="M11" i="12"/>
  <c r="L11" i="12"/>
  <c r="K11" i="12"/>
  <c r="M9" i="12"/>
  <c r="L9" i="12"/>
  <c r="K9" i="12"/>
  <c r="M8" i="12"/>
  <c r="L8" i="12"/>
  <c r="K8" i="12"/>
  <c r="M7" i="12"/>
  <c r="L7" i="12"/>
  <c r="K7" i="12"/>
  <c r="M6" i="12"/>
  <c r="L6" i="12"/>
  <c r="K6" i="12"/>
  <c r="M5" i="12"/>
  <c r="L5" i="12"/>
  <c r="K5" i="12"/>
  <c r="M22" i="11"/>
  <c r="L22" i="11"/>
  <c r="K22" i="11"/>
  <c r="M21" i="11"/>
  <c r="L21" i="11"/>
  <c r="K21" i="11"/>
  <c r="M20" i="11"/>
  <c r="L20" i="11"/>
  <c r="K20" i="11"/>
  <c r="M19" i="11"/>
  <c r="L19" i="11"/>
  <c r="K19" i="11"/>
  <c r="M18" i="11"/>
  <c r="L18" i="11"/>
  <c r="K18" i="11"/>
  <c r="M17" i="11"/>
  <c r="L17" i="11"/>
  <c r="K17" i="11"/>
  <c r="M16" i="11"/>
  <c r="L16" i="11"/>
  <c r="K16" i="11"/>
  <c r="M15" i="11"/>
  <c r="L15" i="11"/>
  <c r="K15" i="11"/>
  <c r="M14" i="11"/>
  <c r="L14" i="11"/>
  <c r="K14" i="11"/>
  <c r="M13" i="11"/>
  <c r="L13" i="11"/>
  <c r="K13" i="11"/>
  <c r="M12" i="11"/>
  <c r="L12" i="11"/>
  <c r="K12" i="11"/>
  <c r="M11" i="11"/>
  <c r="L11" i="11"/>
  <c r="K11" i="11"/>
  <c r="M10" i="11"/>
  <c r="L10" i="11"/>
  <c r="K10" i="11"/>
  <c r="M9" i="11"/>
  <c r="L9" i="11"/>
  <c r="K9" i="11"/>
  <c r="M8" i="11"/>
  <c r="L8" i="11"/>
  <c r="K8" i="11"/>
  <c r="M7" i="11"/>
  <c r="L7" i="11"/>
  <c r="K7" i="11"/>
  <c r="M6" i="11"/>
  <c r="L6" i="11"/>
  <c r="K6" i="11"/>
  <c r="M5" i="11"/>
  <c r="L5" i="11"/>
  <c r="K5" i="11"/>
  <c r="N19" i="10"/>
  <c r="M19" i="10"/>
  <c r="L19" i="10"/>
  <c r="K19" i="10"/>
  <c r="N18" i="10"/>
  <c r="M18" i="10"/>
  <c r="L18" i="10"/>
  <c r="K18" i="10"/>
  <c r="N17" i="10"/>
  <c r="M17" i="10"/>
  <c r="L17" i="10"/>
  <c r="K17" i="10"/>
  <c r="N16" i="10"/>
  <c r="M16" i="10"/>
  <c r="L16" i="10"/>
  <c r="K16" i="10"/>
  <c r="N15" i="10"/>
  <c r="M15" i="10"/>
  <c r="L15" i="10"/>
  <c r="K15" i="10"/>
  <c r="N14" i="10"/>
  <c r="M14" i="10"/>
  <c r="L14" i="10"/>
  <c r="K14" i="10"/>
  <c r="N13" i="10"/>
  <c r="M13" i="10"/>
  <c r="L13" i="10"/>
  <c r="K13" i="10"/>
  <c r="N12" i="10"/>
  <c r="M12" i="10"/>
  <c r="L12" i="10"/>
  <c r="K12" i="10"/>
  <c r="N11" i="10"/>
  <c r="M11" i="10"/>
  <c r="L11" i="10"/>
  <c r="K11" i="10"/>
  <c r="N10" i="10"/>
  <c r="M10" i="10"/>
  <c r="L10" i="10"/>
  <c r="K10" i="10"/>
  <c r="N9" i="10"/>
  <c r="M9" i="10"/>
  <c r="L9" i="10"/>
  <c r="K9" i="10"/>
  <c r="N8" i="10"/>
  <c r="M8" i="10"/>
  <c r="L8" i="10"/>
  <c r="K8" i="10"/>
  <c r="N7" i="10"/>
  <c r="M7" i="10"/>
  <c r="L7" i="10"/>
  <c r="K7" i="10"/>
  <c r="N6" i="10"/>
  <c r="M6" i="10"/>
  <c r="L6" i="10"/>
  <c r="K6" i="10"/>
  <c r="N5" i="10"/>
  <c r="M5" i="10"/>
  <c r="L5" i="10"/>
  <c r="K5" i="10"/>
  <c r="M12" i="21"/>
  <c r="L12" i="21"/>
  <c r="K12" i="21"/>
  <c r="M11" i="21"/>
  <c r="L11" i="21"/>
  <c r="K11" i="21"/>
  <c r="M10" i="21"/>
  <c r="L10" i="21"/>
  <c r="K10" i="21"/>
  <c r="M9" i="21"/>
  <c r="L9" i="21"/>
  <c r="K9" i="21"/>
  <c r="M8" i="21"/>
  <c r="L8" i="21"/>
  <c r="K8" i="21"/>
  <c r="M7" i="21"/>
  <c r="L7" i="21"/>
  <c r="K7" i="21"/>
  <c r="M6" i="21"/>
  <c r="L6" i="21"/>
  <c r="K6" i="21"/>
  <c r="M5" i="21"/>
  <c r="L5" i="21"/>
  <c r="K5" i="21"/>
  <c r="N36" i="32"/>
  <c r="M36" i="32"/>
  <c r="L36" i="32"/>
  <c r="K36" i="32"/>
  <c r="N35" i="32"/>
  <c r="M35" i="32"/>
  <c r="L35" i="32"/>
  <c r="K35" i="32"/>
  <c r="N34" i="32"/>
  <c r="M34" i="32"/>
  <c r="L34" i="32"/>
  <c r="K34" i="32"/>
  <c r="N32" i="32"/>
  <c r="M32" i="32"/>
  <c r="L32" i="32"/>
  <c r="K32" i="32"/>
  <c r="N31" i="32"/>
  <c r="M31" i="32"/>
  <c r="L31" i="32"/>
  <c r="K31" i="32"/>
  <c r="N30" i="32"/>
  <c r="M30" i="32"/>
  <c r="L30" i="32"/>
  <c r="K30" i="32"/>
  <c r="N29" i="32"/>
  <c r="M29" i="32"/>
  <c r="L29" i="32"/>
  <c r="K29" i="32"/>
  <c r="N28" i="32"/>
  <c r="M28" i="32"/>
  <c r="L28" i="32"/>
  <c r="K28" i="32"/>
  <c r="N27" i="32"/>
  <c r="M27" i="32"/>
  <c r="L27" i="32"/>
  <c r="K27" i="32"/>
  <c r="N26" i="32"/>
  <c r="M26" i="32"/>
  <c r="L26" i="32"/>
  <c r="K26" i="32"/>
  <c r="N25" i="32"/>
  <c r="M25" i="32"/>
  <c r="L25" i="32"/>
  <c r="K25" i="32"/>
  <c r="N23" i="32"/>
  <c r="M23" i="32"/>
  <c r="L23" i="32"/>
  <c r="K23" i="32"/>
  <c r="N22" i="32"/>
  <c r="M22" i="32"/>
  <c r="L22" i="32"/>
  <c r="K22" i="32"/>
  <c r="N21" i="32"/>
  <c r="M21" i="32"/>
  <c r="L21" i="32"/>
  <c r="K21" i="32"/>
  <c r="N20" i="32"/>
  <c r="M20" i="32"/>
  <c r="L20" i="32"/>
  <c r="K20" i="32"/>
  <c r="N18" i="32"/>
  <c r="M18" i="32"/>
  <c r="L18" i="32"/>
  <c r="K18" i="32"/>
  <c r="N17" i="32"/>
  <c r="M17" i="32"/>
  <c r="L17" i="32"/>
  <c r="K17" i="32"/>
  <c r="N16" i="32"/>
  <c r="M16" i="32"/>
  <c r="L16" i="32"/>
  <c r="K16" i="32"/>
  <c r="N15" i="32"/>
  <c r="M15" i="32"/>
  <c r="L15" i="32"/>
  <c r="K15" i="32"/>
  <c r="N14" i="32"/>
  <c r="M14" i="32"/>
  <c r="L14" i="32"/>
  <c r="K14" i="32"/>
  <c r="N13" i="32"/>
  <c r="M13" i="32"/>
  <c r="L13" i="32"/>
  <c r="K13" i="32"/>
  <c r="N12" i="32"/>
  <c r="M12" i="32"/>
  <c r="L12" i="32"/>
  <c r="K12" i="32"/>
  <c r="N11" i="32"/>
  <c r="M11" i="32"/>
  <c r="L11" i="32"/>
  <c r="K11" i="32"/>
  <c r="N10" i="32"/>
  <c r="M10" i="32"/>
  <c r="L10" i="32"/>
  <c r="K10" i="32"/>
  <c r="N8" i="32"/>
  <c r="M8" i="32"/>
  <c r="L8" i="32"/>
  <c r="K8" i="32"/>
  <c r="N7" i="32"/>
  <c r="M7" i="32"/>
  <c r="L7" i="32"/>
  <c r="K7" i="32"/>
  <c r="N6" i="32"/>
  <c r="M6" i="32"/>
  <c r="L6" i="32"/>
  <c r="K6" i="32"/>
  <c r="N5" i="32"/>
  <c r="M5" i="32"/>
  <c r="L5" i="32"/>
  <c r="K5" i="32"/>
  <c r="N30" i="31"/>
  <c r="M30" i="31"/>
  <c r="L30" i="31"/>
  <c r="K30" i="31"/>
  <c r="N29" i="31"/>
  <c r="M29" i="31"/>
  <c r="L29" i="31"/>
  <c r="K29" i="31"/>
  <c r="N28" i="31"/>
  <c r="M28" i="31"/>
  <c r="L28" i="31"/>
  <c r="K28" i="31"/>
  <c r="N27" i="31"/>
  <c r="M27" i="31"/>
  <c r="L27" i="31"/>
  <c r="K27" i="31"/>
  <c r="N26" i="31"/>
  <c r="M26" i="31"/>
  <c r="L26" i="31"/>
  <c r="K26" i="31"/>
  <c r="N25" i="31"/>
  <c r="M25" i="31"/>
  <c r="L25" i="31"/>
  <c r="K25" i="31"/>
  <c r="N24" i="31"/>
  <c r="M24" i="31"/>
  <c r="L24" i="31"/>
  <c r="K24" i="31"/>
  <c r="N23" i="31"/>
  <c r="M23" i="31"/>
  <c r="L23" i="31"/>
  <c r="K23" i="31"/>
  <c r="N22" i="31"/>
  <c r="M22" i="31"/>
  <c r="L22" i="31"/>
  <c r="K22" i="31"/>
  <c r="N21" i="31"/>
  <c r="M21" i="31"/>
  <c r="L21" i="31"/>
  <c r="K21" i="31"/>
  <c r="N17" i="31"/>
  <c r="M17" i="31"/>
  <c r="L17" i="31"/>
  <c r="K17" i="31"/>
  <c r="N16" i="31"/>
  <c r="M16" i="31"/>
  <c r="L16" i="31"/>
  <c r="K16" i="31"/>
  <c r="N15" i="31"/>
  <c r="M15" i="31"/>
  <c r="L15" i="31"/>
  <c r="K15" i="31"/>
  <c r="N14" i="31"/>
  <c r="M14" i="31"/>
  <c r="L14" i="31"/>
  <c r="K14" i="31"/>
  <c r="N13" i="31"/>
  <c r="M13" i="31"/>
  <c r="L13" i="31"/>
  <c r="K13" i="31"/>
  <c r="N12" i="31"/>
  <c r="M12" i="31"/>
  <c r="L12" i="31"/>
  <c r="K12" i="31"/>
  <c r="N11" i="31"/>
  <c r="M11" i="31"/>
  <c r="L11" i="31"/>
  <c r="K11" i="31"/>
  <c r="N10" i="31"/>
  <c r="M10" i="31"/>
  <c r="L10" i="31"/>
  <c r="K10" i="31"/>
  <c r="N9" i="31"/>
  <c r="M9" i="31"/>
  <c r="L9" i="31"/>
  <c r="K9" i="31"/>
  <c r="N8" i="31"/>
  <c r="M8" i="31"/>
  <c r="L8" i="31"/>
  <c r="K8" i="31"/>
  <c r="N6" i="31"/>
  <c r="M6" i="31"/>
  <c r="L6" i="31"/>
  <c r="K6" i="31"/>
  <c r="N5" i="31"/>
  <c r="M5" i="31"/>
  <c r="L5" i="31"/>
  <c r="K5" i="31"/>
  <c r="L718" i="35"/>
  <c r="L717" i="35"/>
  <c r="L716" i="35"/>
  <c r="L715" i="35"/>
  <c r="L714" i="35"/>
  <c r="L713" i="35"/>
  <c r="L712" i="35"/>
  <c r="L711" i="35"/>
  <c r="L710" i="35"/>
  <c r="L709" i="35"/>
  <c r="L708" i="35"/>
  <c r="L707" i="35"/>
  <c r="L706" i="35"/>
  <c r="L705" i="35"/>
  <c r="L704" i="35"/>
  <c r="L703" i="35"/>
  <c r="L702" i="35"/>
  <c r="L701" i="35"/>
  <c r="L700" i="35"/>
  <c r="L699" i="35"/>
  <c r="L698" i="35"/>
  <c r="L697" i="35"/>
  <c r="L696" i="35"/>
  <c r="L695" i="35"/>
  <c r="L694" i="35"/>
  <c r="L693" i="35"/>
  <c r="L692" i="35"/>
  <c r="L691" i="35"/>
  <c r="L690" i="35"/>
  <c r="L689" i="35"/>
  <c r="L688" i="35"/>
  <c r="L687" i="35"/>
  <c r="L686" i="35"/>
  <c r="L685" i="35"/>
  <c r="L684" i="35"/>
  <c r="L683" i="35"/>
  <c r="L682" i="35"/>
  <c r="L681" i="35"/>
  <c r="L680" i="35"/>
  <c r="L679" i="35"/>
  <c r="L678" i="35"/>
  <c r="L677" i="35"/>
  <c r="L676" i="35"/>
  <c r="L675" i="35"/>
  <c r="L674" i="35"/>
  <c r="L673" i="35"/>
  <c r="L672" i="35"/>
  <c r="L671" i="35"/>
  <c r="L670" i="35"/>
  <c r="L669" i="35"/>
  <c r="L668" i="35"/>
  <c r="L667" i="35"/>
  <c r="L666" i="35"/>
  <c r="L665" i="35"/>
  <c r="L664" i="35"/>
  <c r="L663" i="35"/>
  <c r="L662" i="35"/>
  <c r="L661" i="35"/>
  <c r="L660" i="35"/>
  <c r="L659" i="35"/>
  <c r="L658" i="35"/>
  <c r="L657" i="35"/>
  <c r="L656" i="35"/>
  <c r="L655" i="35"/>
  <c r="L654" i="35"/>
  <c r="L653" i="35"/>
  <c r="L652" i="35"/>
  <c r="L651" i="35"/>
  <c r="L650" i="35"/>
  <c r="L649" i="35"/>
  <c r="L648" i="35"/>
  <c r="L647" i="35"/>
  <c r="L646" i="35"/>
  <c r="L645" i="35"/>
  <c r="L644" i="35"/>
  <c r="L643" i="35"/>
  <c r="L642" i="35"/>
  <c r="L641" i="35"/>
  <c r="L640" i="35"/>
  <c r="L639" i="35"/>
  <c r="L638" i="35"/>
  <c r="L637" i="35"/>
  <c r="L636" i="35"/>
  <c r="L635" i="35"/>
  <c r="L634" i="35"/>
  <c r="L633" i="35"/>
  <c r="L632" i="35"/>
  <c r="L631" i="35"/>
  <c r="L630" i="35"/>
  <c r="L629" i="35"/>
  <c r="L628" i="35"/>
  <c r="L627" i="35"/>
  <c r="L626" i="35"/>
  <c r="L625" i="35"/>
  <c r="L624" i="35"/>
  <c r="L623" i="35"/>
  <c r="L622" i="35"/>
  <c r="L621" i="35"/>
  <c r="L620" i="35"/>
  <c r="L619" i="35"/>
  <c r="L618" i="35"/>
  <c r="L617" i="35"/>
  <c r="L616" i="35"/>
  <c r="L615" i="35"/>
  <c r="L614" i="35"/>
  <c r="L613" i="35"/>
  <c r="L612" i="35"/>
  <c r="L611" i="35"/>
  <c r="L610" i="35"/>
  <c r="L609" i="35"/>
  <c r="L608" i="35"/>
  <c r="L607" i="35"/>
  <c r="L606" i="35"/>
  <c r="L605" i="35"/>
  <c r="L604" i="35"/>
  <c r="L603" i="35"/>
  <c r="L602" i="35"/>
  <c r="L601" i="35"/>
  <c r="L600" i="35"/>
  <c r="L599" i="35"/>
  <c r="L598" i="35"/>
  <c r="L597" i="35"/>
  <c r="L596" i="35"/>
  <c r="L595" i="35"/>
  <c r="L594" i="35"/>
  <c r="L593" i="35"/>
  <c r="L592" i="35"/>
  <c r="L591" i="35"/>
  <c r="L590" i="35"/>
  <c r="L589" i="35"/>
  <c r="L588" i="35"/>
  <c r="L587" i="35"/>
  <c r="L586" i="35"/>
  <c r="L585" i="35"/>
  <c r="L584" i="35"/>
  <c r="L583" i="35"/>
  <c r="L582" i="35"/>
  <c r="L581" i="35"/>
  <c r="L580" i="35"/>
  <c r="L579" i="35"/>
  <c r="L578" i="35"/>
  <c r="L577" i="35"/>
  <c r="L576" i="35"/>
  <c r="L575" i="35"/>
  <c r="L574" i="35"/>
  <c r="L573" i="35"/>
  <c r="L572" i="35"/>
  <c r="L571" i="35"/>
  <c r="L570" i="35"/>
  <c r="L569" i="35"/>
  <c r="L568" i="35"/>
  <c r="L567" i="35"/>
  <c r="L566" i="35"/>
  <c r="L565" i="35"/>
  <c r="L564" i="35"/>
  <c r="L563" i="35"/>
  <c r="L562" i="35"/>
  <c r="L561" i="35"/>
  <c r="L560" i="35"/>
  <c r="L559" i="35"/>
  <c r="L558" i="35"/>
  <c r="L557" i="35"/>
  <c r="L556" i="35"/>
  <c r="L555" i="35"/>
  <c r="L554" i="35"/>
  <c r="L553" i="35"/>
  <c r="L552" i="35"/>
  <c r="L551" i="35"/>
  <c r="L550" i="35"/>
  <c r="L549" i="35"/>
  <c r="L548" i="35"/>
  <c r="L547" i="35"/>
  <c r="L546" i="35"/>
  <c r="L545" i="35"/>
  <c r="L544" i="35"/>
  <c r="L543" i="35"/>
  <c r="L542" i="35"/>
  <c r="L541" i="35"/>
  <c r="L540" i="35"/>
  <c r="L539" i="35"/>
  <c r="L538" i="35"/>
  <c r="L537" i="35"/>
  <c r="L536" i="35"/>
  <c r="L535" i="35"/>
  <c r="L534" i="35"/>
  <c r="L533" i="35"/>
  <c r="L532" i="35"/>
  <c r="L531" i="35"/>
  <c r="L530" i="35"/>
  <c r="L529" i="35"/>
  <c r="L528" i="35"/>
  <c r="L527" i="35"/>
  <c r="L526" i="35"/>
  <c r="L525" i="35"/>
  <c r="L524" i="35"/>
  <c r="L523" i="35"/>
  <c r="L522" i="35"/>
  <c r="L521" i="35"/>
  <c r="L520" i="35"/>
  <c r="L519" i="35"/>
  <c r="L518" i="35"/>
  <c r="L517" i="35"/>
  <c r="L516" i="35"/>
  <c r="L515" i="35"/>
  <c r="L514" i="35"/>
  <c r="L513" i="35"/>
  <c r="L512" i="35"/>
  <c r="L511" i="35"/>
  <c r="L510" i="35"/>
  <c r="L509" i="35"/>
  <c r="L508" i="35"/>
  <c r="L507" i="35"/>
  <c r="L506" i="35"/>
  <c r="L505" i="35"/>
  <c r="L504" i="35"/>
  <c r="L503" i="35"/>
  <c r="L502" i="35"/>
  <c r="L501" i="35"/>
  <c r="L500" i="35"/>
  <c r="L499" i="35"/>
  <c r="L498" i="35"/>
  <c r="L497" i="35"/>
  <c r="L496" i="35"/>
  <c r="L495" i="35"/>
  <c r="L494" i="35"/>
  <c r="L493" i="35"/>
  <c r="L492" i="35"/>
  <c r="L491" i="35"/>
  <c r="L490" i="35"/>
  <c r="L489" i="35"/>
  <c r="L488" i="35"/>
  <c r="L487" i="35"/>
  <c r="L486" i="35"/>
  <c r="L485" i="35"/>
  <c r="L484" i="35"/>
  <c r="L483" i="35"/>
  <c r="L482" i="35"/>
  <c r="L481" i="35"/>
  <c r="L480" i="35"/>
  <c r="L479" i="35"/>
  <c r="L478" i="35"/>
  <c r="L477" i="35"/>
  <c r="L476" i="35"/>
  <c r="L475" i="35"/>
  <c r="L474" i="35"/>
  <c r="L473" i="35"/>
  <c r="L472" i="35"/>
  <c r="L471" i="35"/>
  <c r="L470" i="35"/>
  <c r="L469" i="35"/>
  <c r="L468" i="35"/>
  <c r="L467" i="35"/>
  <c r="L466" i="35"/>
  <c r="L465" i="35"/>
  <c r="L464" i="35"/>
  <c r="L463" i="35"/>
  <c r="L462" i="35"/>
  <c r="L461" i="35"/>
  <c r="L460" i="35"/>
  <c r="L459" i="35"/>
  <c r="L458" i="35"/>
  <c r="L457" i="35"/>
  <c r="L456" i="35"/>
  <c r="L455" i="35"/>
  <c r="L454" i="35"/>
  <c r="L453" i="35"/>
  <c r="L452" i="35"/>
  <c r="L451" i="35"/>
  <c r="L450" i="35"/>
  <c r="L449" i="35"/>
  <c r="L448" i="35"/>
  <c r="L447" i="35"/>
  <c r="L446" i="35"/>
  <c r="L445" i="35"/>
  <c r="L444" i="35"/>
  <c r="L443" i="35"/>
  <c r="L442" i="35"/>
  <c r="L441" i="35"/>
  <c r="L440" i="35"/>
  <c r="L439" i="35"/>
  <c r="L438" i="35"/>
  <c r="L437" i="35"/>
  <c r="L436" i="35"/>
  <c r="L435" i="35"/>
  <c r="L434" i="35"/>
  <c r="L433" i="35"/>
  <c r="L432" i="35"/>
  <c r="L431" i="35"/>
  <c r="L430" i="35"/>
  <c r="L429" i="35"/>
  <c r="L428" i="35"/>
  <c r="L427" i="35"/>
  <c r="L426" i="35"/>
  <c r="L425" i="35"/>
  <c r="L424" i="35"/>
  <c r="L423" i="35"/>
  <c r="L422" i="35"/>
  <c r="L421" i="35"/>
  <c r="L420" i="35"/>
  <c r="L419" i="35"/>
  <c r="L418" i="35"/>
  <c r="L417" i="35"/>
  <c r="L416" i="35"/>
  <c r="L415" i="35"/>
  <c r="L414" i="35"/>
  <c r="L413" i="35"/>
  <c r="L412" i="35"/>
  <c r="L411" i="35"/>
  <c r="L410" i="35"/>
  <c r="L409" i="35"/>
  <c r="L408" i="35"/>
  <c r="L407" i="35"/>
  <c r="L406" i="35"/>
  <c r="L405" i="35"/>
  <c r="L404" i="35"/>
  <c r="L403" i="35"/>
  <c r="L402" i="35"/>
  <c r="L401" i="35"/>
  <c r="L400" i="35"/>
  <c r="L399" i="35"/>
  <c r="L398" i="35"/>
  <c r="L397" i="35"/>
  <c r="L396" i="35"/>
  <c r="L395" i="35"/>
  <c r="L394" i="35"/>
  <c r="L393" i="35"/>
  <c r="L392" i="35"/>
  <c r="L391" i="35"/>
  <c r="L390" i="35"/>
  <c r="L389" i="35"/>
  <c r="L388" i="35"/>
  <c r="L387" i="35"/>
  <c r="L386" i="35"/>
  <c r="L385" i="35"/>
  <c r="L384" i="35"/>
  <c r="L383" i="35"/>
  <c r="L382" i="35"/>
  <c r="L381" i="35"/>
  <c r="L380" i="35"/>
  <c r="L379" i="35"/>
  <c r="L378" i="35"/>
  <c r="L377" i="35"/>
  <c r="L376" i="35"/>
  <c r="L375" i="35"/>
  <c r="L374" i="35"/>
  <c r="L373" i="35"/>
  <c r="L372" i="35"/>
  <c r="L371" i="35"/>
  <c r="L370" i="35"/>
  <c r="L369" i="35"/>
  <c r="L368" i="35"/>
  <c r="L367" i="35"/>
  <c r="L366" i="35"/>
  <c r="L365" i="35"/>
  <c r="L364" i="35"/>
  <c r="L363" i="35"/>
  <c r="L362" i="35"/>
  <c r="L361" i="35"/>
  <c r="L360" i="35"/>
  <c r="L359" i="35"/>
  <c r="L358" i="35"/>
  <c r="L357" i="35"/>
  <c r="L356" i="35"/>
  <c r="L355" i="35"/>
  <c r="L354" i="35"/>
  <c r="L353" i="35"/>
  <c r="L352" i="35"/>
  <c r="L351" i="35"/>
  <c r="L350" i="35"/>
  <c r="L349" i="35"/>
  <c r="L348" i="35"/>
  <c r="L347" i="35"/>
  <c r="L346" i="35"/>
  <c r="L345" i="35"/>
  <c r="L344" i="35"/>
  <c r="L343" i="35"/>
  <c r="L342" i="35"/>
  <c r="L341" i="35"/>
  <c r="L340" i="35"/>
  <c r="L339" i="35"/>
  <c r="L338" i="35"/>
  <c r="L337" i="35"/>
  <c r="L336" i="35"/>
  <c r="L335" i="35"/>
  <c r="L334" i="35"/>
  <c r="L333" i="35"/>
  <c r="L332" i="35"/>
  <c r="L331" i="35"/>
  <c r="L330" i="35"/>
  <c r="L329" i="35"/>
  <c r="L328" i="35"/>
  <c r="L327" i="35"/>
  <c r="L326" i="35"/>
  <c r="L325" i="35"/>
  <c r="L324" i="35"/>
  <c r="L323" i="35"/>
  <c r="L322" i="35"/>
  <c r="L321" i="35"/>
  <c r="L320" i="35"/>
  <c r="L319" i="35"/>
  <c r="L318" i="35"/>
  <c r="L317" i="35"/>
  <c r="L316" i="35"/>
  <c r="L315" i="35"/>
  <c r="L314" i="35"/>
  <c r="L313" i="35"/>
  <c r="L312" i="35"/>
  <c r="L311" i="35"/>
  <c r="L310" i="35"/>
  <c r="L309" i="35"/>
  <c r="L308" i="35"/>
  <c r="L307" i="35"/>
  <c r="L306" i="35"/>
  <c r="L305" i="35"/>
  <c r="L304" i="35"/>
  <c r="L303" i="35"/>
  <c r="L302" i="35"/>
  <c r="L301" i="35"/>
  <c r="L300" i="35"/>
  <c r="L299" i="35"/>
  <c r="L298" i="35"/>
  <c r="L297" i="35"/>
  <c r="L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A35" i="34"/>
  <c r="A10" i="34"/>
  <c r="A2" i="9" l="1"/>
  <c r="A2" i="24"/>
  <c r="A2" i="26"/>
  <c r="A2" i="32"/>
  <c r="P19" i="10" l="1"/>
  <c r="A2" i="25" l="1"/>
  <c r="A2" i="23"/>
  <c r="P9" i="9" l="1"/>
  <c r="P8" i="9"/>
  <c r="P7" i="9"/>
  <c r="P5" i="9"/>
  <c r="P13" i="9"/>
  <c r="P12" i="9"/>
  <c r="P11" i="9"/>
  <c r="A2" i="31"/>
  <c r="G4" i="7" s="1"/>
  <c r="G25" i="7"/>
  <c r="G24" i="7"/>
  <c r="G23" i="7"/>
  <c r="G22" i="7"/>
  <c r="G5" i="7"/>
  <c r="A2" i="22"/>
  <c r="G21" i="7" s="1"/>
  <c r="P36" i="32" l="1"/>
  <c r="P35" i="32"/>
  <c r="P34" i="32"/>
  <c r="P8" i="32"/>
  <c r="P7" i="32"/>
  <c r="P6" i="32"/>
  <c r="P5" i="32"/>
  <c r="P32" i="32"/>
  <c r="P31" i="32"/>
  <c r="P30" i="32"/>
  <c r="P29" i="32"/>
  <c r="P28" i="32"/>
  <c r="P27" i="32"/>
  <c r="P26" i="32"/>
  <c r="P25" i="32"/>
  <c r="P23" i="32"/>
  <c r="P22" i="32"/>
  <c r="P21" i="32"/>
  <c r="P20" i="32"/>
  <c r="P18" i="32"/>
  <c r="P17" i="32"/>
  <c r="P16" i="32"/>
  <c r="P15" i="32"/>
  <c r="P14" i="32"/>
  <c r="P13" i="32"/>
  <c r="P12" i="32"/>
  <c r="P11" i="32"/>
  <c r="P12" i="31"/>
  <c r="P13" i="31"/>
  <c r="P14" i="31"/>
  <c r="P15" i="31"/>
  <c r="P16" i="31"/>
  <c r="P17" i="31"/>
  <c r="P30" i="31"/>
  <c r="P29" i="31"/>
  <c r="P28" i="31"/>
  <c r="P27" i="31"/>
  <c r="P26" i="31"/>
  <c r="P25" i="31"/>
  <c r="P24" i="31"/>
  <c r="P23" i="31"/>
  <c r="P22" i="31"/>
  <c r="P21" i="31"/>
  <c r="P11" i="31"/>
  <c r="P9" i="31"/>
  <c r="P8" i="31"/>
  <c r="P6" i="31"/>
  <c r="P5" i="31"/>
  <c r="A1" i="32" l="1"/>
  <c r="F5" i="7" s="1"/>
  <c r="A1" i="31"/>
  <c r="F4" i="7" s="1"/>
  <c r="P48" i="30" l="1"/>
  <c r="P47" i="30"/>
  <c r="P36" i="30"/>
  <c r="P35" i="30"/>
  <c r="P34" i="30"/>
  <c r="P33" i="30"/>
  <c r="P32" i="30"/>
  <c r="P31" i="30"/>
  <c r="P30" i="30"/>
  <c r="P28" i="30"/>
  <c r="P27" i="30"/>
  <c r="P26" i="30"/>
  <c r="P25" i="30"/>
  <c r="P24" i="30"/>
  <c r="P23" i="30"/>
  <c r="P21" i="30"/>
  <c r="P20" i="30"/>
  <c r="P19" i="30"/>
  <c r="P18" i="30"/>
  <c r="P17" i="30"/>
  <c r="P15" i="30"/>
  <c r="P14" i="30"/>
  <c r="P13" i="30"/>
  <c r="P12" i="30"/>
  <c r="A2" i="28"/>
  <c r="G26" i="7" s="1"/>
  <c r="P7" i="30"/>
  <c r="P8" i="30"/>
  <c r="P127" i="28"/>
  <c r="P128" i="28"/>
  <c r="P131" i="28"/>
  <c r="P130" i="28"/>
  <c r="P129" i="28"/>
  <c r="P11" i="30" l="1"/>
  <c r="P6" i="30"/>
  <c r="P5" i="30"/>
  <c r="A2" i="30"/>
  <c r="G27" i="7" s="1"/>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31" i="29"/>
  <c r="P30" i="29"/>
  <c r="A1" i="30" l="1"/>
  <c r="F27" i="7" s="1"/>
  <c r="P36" i="29"/>
  <c r="P35" i="29"/>
  <c r="P34" i="29"/>
  <c r="P33" i="29"/>
  <c r="P29" i="29"/>
  <c r="P28" i="29"/>
  <c r="P27" i="29"/>
  <c r="P26" i="29"/>
  <c r="P25" i="29"/>
  <c r="P24" i="29"/>
  <c r="P23" i="29"/>
  <c r="P22" i="29"/>
  <c r="P21" i="29"/>
  <c r="P19" i="29"/>
  <c r="P18" i="29"/>
  <c r="P17" i="29"/>
  <c r="P16" i="29"/>
  <c r="P15" i="29"/>
  <c r="P14" i="29"/>
  <c r="P13" i="29"/>
  <c r="P12" i="29"/>
  <c r="P9" i="29"/>
  <c r="P8" i="29"/>
  <c r="P7" i="29"/>
  <c r="P6" i="29"/>
  <c r="P5" i="29"/>
  <c r="A2" i="29"/>
  <c r="G28" i="7" s="1"/>
  <c r="P14" i="28"/>
  <c r="P13" i="28"/>
  <c r="P12" i="28"/>
  <c r="P11" i="28"/>
  <c r="P59" i="28"/>
  <c r="P58" i="28"/>
  <c r="P57" i="28"/>
  <c r="P74" i="28"/>
  <c r="P73" i="28"/>
  <c r="P72" i="28"/>
  <c r="P71" i="28"/>
  <c r="P70" i="28"/>
  <c r="P69" i="28"/>
  <c r="P68" i="28"/>
  <c r="P67" i="28"/>
  <c r="P66" i="28"/>
  <c r="P65" i="28"/>
  <c r="P64" i="28"/>
  <c r="P62" i="28"/>
  <c r="P61" i="28"/>
  <c r="P60" i="28"/>
  <c r="P56" i="28"/>
  <c r="P55" i="28"/>
  <c r="P54" i="28"/>
  <c r="P53" i="28"/>
  <c r="P52" i="28"/>
  <c r="P51" i="28"/>
  <c r="P49" i="28"/>
  <c r="P48" i="28"/>
  <c r="P47" i="28"/>
  <c r="P46" i="28"/>
  <c r="P36" i="28"/>
  <c r="P35" i="28"/>
  <c r="P33" i="28"/>
  <c r="P32" i="28"/>
  <c r="P31" i="28"/>
  <c r="P30" i="28"/>
  <c r="P29" i="28"/>
  <c r="P28" i="28"/>
  <c r="P27" i="28"/>
  <c r="P26" i="28"/>
  <c r="P25" i="28"/>
  <c r="P24" i="28"/>
  <c r="P23" i="28"/>
  <c r="P22" i="28"/>
  <c r="P21" i="28"/>
  <c r="P20" i="28"/>
  <c r="P19" i="28"/>
  <c r="P18" i="28"/>
  <c r="P17" i="28"/>
  <c r="P16" i="28"/>
  <c r="P9" i="28"/>
  <c r="P8" i="28"/>
  <c r="P7" i="28"/>
  <c r="P6" i="28"/>
  <c r="P5" i="28"/>
  <c r="P16" i="26"/>
  <c r="P17" i="26"/>
  <c r="P18" i="26"/>
  <c r="P19" i="26"/>
  <c r="P20" i="26"/>
  <c r="P21" i="26"/>
  <c r="P22" i="26"/>
  <c r="P23" i="26"/>
  <c r="P28" i="26"/>
  <c r="P27" i="26"/>
  <c r="P26" i="26"/>
  <c r="P25" i="26"/>
  <c r="P14" i="26"/>
  <c r="P13" i="26"/>
  <c r="P11" i="26"/>
  <c r="P9" i="26"/>
  <c r="P8" i="26"/>
  <c r="P6" i="26"/>
  <c r="P5" i="26"/>
  <c r="P20" i="25"/>
  <c r="P18" i="25"/>
  <c r="P17" i="25"/>
  <c r="P26" i="25"/>
  <c r="P25" i="25"/>
  <c r="P24" i="25"/>
  <c r="P23" i="25"/>
  <c r="P21" i="25"/>
  <c r="P19" i="25"/>
  <c r="P16" i="25"/>
  <c r="P14" i="25"/>
  <c r="P13" i="25"/>
  <c r="P11" i="25"/>
  <c r="P9" i="25"/>
  <c r="P8" i="25"/>
  <c r="P6" i="25"/>
  <c r="P5" i="25"/>
  <c r="P24" i="24"/>
  <c r="P23" i="24"/>
  <c r="P22" i="24"/>
  <c r="P21" i="24"/>
  <c r="P20" i="24"/>
  <c r="P18" i="24"/>
  <c r="P17" i="24"/>
  <c r="P16" i="24"/>
  <c r="P14" i="24"/>
  <c r="P13" i="24"/>
  <c r="P11" i="24"/>
  <c r="P9" i="24"/>
  <c r="P8" i="24"/>
  <c r="P6" i="24"/>
  <c r="P5" i="24"/>
  <c r="A1" i="26" l="1"/>
  <c r="F25" i="7" s="1"/>
  <c r="A1" i="24"/>
  <c r="F23" i="7" s="1"/>
  <c r="A1" i="25"/>
  <c r="A1" i="28"/>
  <c r="F26" i="7" s="1"/>
  <c r="A1" i="29"/>
  <c r="F28" i="7" s="1"/>
  <c r="P32" i="23" l="1"/>
  <c r="P28" i="23"/>
  <c r="P27" i="23"/>
  <c r="P26" i="23"/>
  <c r="P25" i="23"/>
  <c r="P36" i="23"/>
  <c r="P34" i="23"/>
  <c r="P33" i="23"/>
  <c r="P31" i="23"/>
  <c r="P30" i="23"/>
  <c r="P23" i="23"/>
  <c r="P22" i="23"/>
  <c r="P21" i="23"/>
  <c r="P20" i="23"/>
  <c r="P18" i="23"/>
  <c r="P17" i="23"/>
  <c r="P16" i="23"/>
  <c r="P15" i="23"/>
  <c r="P14" i="23"/>
  <c r="P13" i="23"/>
  <c r="P12" i="23"/>
  <c r="P11" i="23"/>
  <c r="P9" i="23"/>
  <c r="P7" i="23"/>
  <c r="P6" i="23"/>
  <c r="P5" i="23"/>
  <c r="P68" i="22"/>
  <c r="P67" i="22"/>
  <c r="P66" i="22"/>
  <c r="P65" i="22"/>
  <c r="P64" i="22"/>
  <c r="P63" i="22"/>
  <c r="P62" i="22"/>
  <c r="P61" i="22"/>
  <c r="P54" i="22"/>
  <c r="P55" i="22"/>
  <c r="P56" i="22"/>
  <c r="P57" i="22"/>
  <c r="P58" i="22"/>
  <c r="P59" i="22"/>
  <c r="P52" i="22"/>
  <c r="P51" i="22"/>
  <c r="P50" i="22"/>
  <c r="P49" i="22"/>
  <c r="P48" i="22"/>
  <c r="P47" i="22"/>
  <c r="P46" i="22"/>
  <c r="A1" i="23" l="1"/>
  <c r="P36" i="22"/>
  <c r="P34" i="22" l="1"/>
  <c r="P33" i="22"/>
  <c r="P32" i="22"/>
  <c r="P31" i="22"/>
  <c r="P29" i="22"/>
  <c r="P28" i="22"/>
  <c r="P27" i="22"/>
  <c r="P26" i="22"/>
  <c r="P9" i="22"/>
  <c r="P8" i="22"/>
  <c r="P7" i="22"/>
  <c r="P6" i="22"/>
  <c r="P5" i="22"/>
  <c r="P7" i="18" l="1"/>
  <c r="P6" i="18"/>
  <c r="P24" i="22" l="1"/>
  <c r="P23" i="22"/>
  <c r="P22" i="22"/>
  <c r="P18" i="22"/>
  <c r="P17" i="22"/>
  <c r="P16" i="22"/>
  <c r="P15" i="22"/>
  <c r="P21" i="22"/>
  <c r="P20" i="22"/>
  <c r="P19" i="22"/>
  <c r="P14" i="22"/>
  <c r="P13" i="22"/>
  <c r="P12" i="22"/>
  <c r="P11" i="22"/>
  <c r="A2" i="6"/>
  <c r="G20" i="7" s="1"/>
  <c r="A2" i="5"/>
  <c r="G19" i="7" s="1"/>
  <c r="A2" i="4"/>
  <c r="G18" i="7" s="1"/>
  <c r="A2" i="8"/>
  <c r="G17" i="7" s="1"/>
  <c r="G16" i="7"/>
  <c r="A2" i="19"/>
  <c r="G15" i="7" s="1"/>
  <c r="A2" i="18"/>
  <c r="G14" i="7" s="1"/>
  <c r="A2" i="16"/>
  <c r="G13" i="7" s="1"/>
  <c r="A2" i="15"/>
  <c r="G12" i="7" s="1"/>
  <c r="A2" i="13"/>
  <c r="G11" i="7" s="1"/>
  <c r="A2" i="12"/>
  <c r="G10" i="7" s="1"/>
  <c r="A2" i="11"/>
  <c r="G9" i="7" s="1"/>
  <c r="A2" i="21"/>
  <c r="G6" i="7" s="1"/>
  <c r="A2" i="10"/>
  <c r="G7" i="7" s="1"/>
  <c r="D17" i="7" l="1"/>
  <c r="A1" i="22"/>
  <c r="F21" i="7" s="1"/>
  <c r="O12" i="21"/>
  <c r="O11" i="21"/>
  <c r="O10" i="21"/>
  <c r="O9" i="21"/>
  <c r="O8" i="21"/>
  <c r="O7" i="21"/>
  <c r="O6" i="21"/>
  <c r="O5" i="21"/>
  <c r="A1" i="21" l="1"/>
  <c r="F6" i="7" s="1"/>
  <c r="P23" i="19"/>
  <c r="P22" i="19"/>
  <c r="P21" i="19"/>
  <c r="P20" i="19"/>
  <c r="P19" i="19"/>
  <c r="P17" i="19"/>
  <c r="P16" i="19"/>
  <c r="P15" i="19"/>
  <c r="P14" i="19"/>
  <c r="P13" i="19"/>
  <c r="P12" i="19"/>
  <c r="P11" i="19"/>
  <c r="P8" i="19"/>
  <c r="P7" i="19"/>
  <c r="P6" i="19"/>
  <c r="P5" i="19"/>
  <c r="P14" i="18"/>
  <c r="P24" i="18"/>
  <c r="P23" i="18"/>
  <c r="P22" i="18"/>
  <c r="P21" i="18"/>
  <c r="P20" i="18"/>
  <c r="P19" i="18"/>
  <c r="P18" i="18"/>
  <c r="P17" i="18"/>
  <c r="P15" i="18"/>
  <c r="P13" i="18"/>
  <c r="P11" i="18"/>
  <c r="P8" i="18"/>
  <c r="P5" i="18"/>
  <c r="P67" i="16"/>
  <c r="P66" i="16"/>
  <c r="P65" i="16"/>
  <c r="P64" i="16"/>
  <c r="P63" i="16"/>
  <c r="P62" i="16"/>
  <c r="P61" i="16"/>
  <c r="P60" i="16"/>
  <c r="P59" i="16"/>
  <c r="P58" i="16"/>
  <c r="P56" i="16"/>
  <c r="P55" i="16"/>
  <c r="P54" i="16"/>
  <c r="P53" i="16"/>
  <c r="P52" i="16"/>
  <c r="P51" i="16"/>
  <c r="P50" i="16"/>
  <c r="P49" i="16"/>
  <c r="P48" i="16"/>
  <c r="P47" i="16"/>
  <c r="P46" i="16"/>
  <c r="P36" i="16"/>
  <c r="P35" i="16"/>
  <c r="P34" i="16"/>
  <c r="P33" i="16"/>
  <c r="P32" i="16"/>
  <c r="P31" i="16"/>
  <c r="P30" i="16"/>
  <c r="P29" i="16"/>
  <c r="P28" i="16"/>
  <c r="P27" i="16"/>
  <c r="P26" i="16"/>
  <c r="P25" i="16"/>
  <c r="P24" i="16"/>
  <c r="P23" i="16"/>
  <c r="P6" i="16"/>
  <c r="P5" i="16"/>
  <c r="P12" i="16"/>
  <c r="P11" i="16"/>
  <c r="P9" i="16"/>
  <c r="P8" i="16"/>
  <c r="P21" i="16"/>
  <c r="P20" i="16"/>
  <c r="P19" i="16"/>
  <c r="P18" i="16"/>
  <c r="P17" i="16"/>
  <c r="P16" i="16"/>
  <c r="P15" i="16"/>
  <c r="P14" i="16"/>
  <c r="P19" i="15"/>
  <c r="P18" i="15"/>
  <c r="P16" i="15"/>
  <c r="P15" i="15"/>
  <c r="P14" i="15"/>
  <c r="P13" i="15"/>
  <c r="P12" i="15"/>
  <c r="P11" i="15"/>
  <c r="P9" i="15"/>
  <c r="P8" i="15"/>
  <c r="P6" i="15"/>
  <c r="P5" i="15"/>
  <c r="O17" i="13"/>
  <c r="O20" i="13"/>
  <c r="O19" i="13"/>
  <c r="O15" i="13"/>
  <c r="O14" i="13"/>
  <c r="O13" i="13"/>
  <c r="O11" i="13"/>
  <c r="O10" i="13"/>
  <c r="O9" i="13"/>
  <c r="O7" i="13"/>
  <c r="O5" i="13"/>
  <c r="O16" i="12"/>
  <c r="O17" i="12"/>
  <c r="O20" i="12"/>
  <c r="O19" i="12"/>
  <c r="O15" i="12"/>
  <c r="O13" i="12"/>
  <c r="O12" i="12"/>
  <c r="O11" i="12"/>
  <c r="O9" i="12"/>
  <c r="O8" i="12"/>
  <c r="O7" i="12"/>
  <c r="O6" i="12"/>
  <c r="O5" i="12"/>
  <c r="O14" i="11"/>
  <c r="O13" i="11"/>
  <c r="O9" i="11"/>
  <c r="O8" i="11"/>
  <c r="O7" i="11"/>
  <c r="O17" i="11"/>
  <c r="O16" i="11"/>
  <c r="O11" i="11"/>
  <c r="O15" i="11"/>
  <c r="O10" i="11"/>
  <c r="O22" i="11"/>
  <c r="O21" i="11"/>
  <c r="O20" i="11"/>
  <c r="O19" i="11"/>
  <c r="O18" i="11"/>
  <c r="O12" i="11"/>
  <c r="O6" i="11"/>
  <c r="O5" i="11"/>
  <c r="P11" i="10"/>
  <c r="P9" i="10"/>
  <c r="P18" i="10"/>
  <c r="P17" i="10"/>
  <c r="P16" i="10"/>
  <c r="P15" i="10"/>
  <c r="P14" i="10"/>
  <c r="P13" i="10"/>
  <c r="P12" i="10"/>
  <c r="P8" i="10"/>
  <c r="P7" i="10"/>
  <c r="P6" i="10"/>
  <c r="P5" i="10"/>
  <c r="A1" i="15" l="1"/>
  <c r="F12" i="7" s="1"/>
  <c r="A1" i="13"/>
  <c r="F11" i="7" s="1"/>
  <c r="A1" i="10"/>
  <c r="F7" i="7" s="1"/>
  <c r="A1" i="19"/>
  <c r="F15" i="7" s="1"/>
  <c r="A1" i="16"/>
  <c r="F13" i="7" s="1"/>
  <c r="A1" i="11"/>
  <c r="F9" i="7" s="1"/>
  <c r="A1" i="12"/>
  <c r="F10" i="7" s="1"/>
  <c r="A1" i="18"/>
  <c r="F14" i="7" s="1"/>
  <c r="P120" i="9" l="1"/>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0" i="9"/>
  <c r="P79" i="9"/>
  <c r="P78" i="9"/>
  <c r="P77" i="9"/>
  <c r="P76" i="9"/>
  <c r="P75" i="9"/>
  <c r="P74" i="9"/>
  <c r="P73" i="9"/>
  <c r="P72" i="9"/>
  <c r="P7" i="8" l="1"/>
  <c r="P6" i="8"/>
  <c r="P5" i="8"/>
  <c r="P71" i="9"/>
  <c r="P70" i="9"/>
  <c r="P69" i="9"/>
  <c r="P68" i="9"/>
  <c r="P67" i="9"/>
  <c r="P66" i="9"/>
  <c r="P65" i="9"/>
  <c r="P64" i="9"/>
  <c r="P63" i="9"/>
  <c r="P62" i="9"/>
  <c r="P61" i="9"/>
  <c r="P60" i="9"/>
  <c r="P59" i="9"/>
  <c r="P58" i="9"/>
  <c r="P57" i="9"/>
  <c r="P56" i="9"/>
  <c r="P55" i="9"/>
  <c r="P54" i="9"/>
  <c r="P53" i="9"/>
  <c r="P52" i="9"/>
  <c r="P51" i="9"/>
  <c r="P50" i="9"/>
  <c r="P49" i="9"/>
  <c r="P48" i="9"/>
  <c r="P47" i="9"/>
  <c r="P46" i="9"/>
  <c r="P36" i="9"/>
  <c r="P35" i="9"/>
  <c r="P34" i="9"/>
  <c r="P33" i="9"/>
  <c r="P32" i="9"/>
  <c r="P31" i="9"/>
  <c r="P30" i="9"/>
  <c r="P29" i="9"/>
  <c r="P28" i="9"/>
  <c r="P27" i="9"/>
  <c r="P26" i="9"/>
  <c r="P25" i="9"/>
  <c r="P24" i="9"/>
  <c r="P23" i="9"/>
  <c r="P22" i="9"/>
  <c r="P21" i="9"/>
  <c r="P20" i="9"/>
  <c r="P19" i="9"/>
  <c r="P18" i="9"/>
  <c r="P17" i="9"/>
  <c r="P16" i="9"/>
  <c r="P15" i="9"/>
  <c r="P14" i="9"/>
  <c r="A1" i="9" l="1"/>
  <c r="F16" i="7" s="1"/>
  <c r="P66" i="8"/>
  <c r="P65" i="8"/>
  <c r="P64" i="8"/>
  <c r="P63" i="8"/>
  <c r="P62" i="8"/>
  <c r="P61" i="8"/>
  <c r="P60" i="8"/>
  <c r="P59" i="8"/>
  <c r="P58" i="8"/>
  <c r="P57" i="8"/>
  <c r="P56" i="8"/>
  <c r="P55" i="8"/>
  <c r="P54" i="8"/>
  <c r="P53" i="8"/>
  <c r="P52" i="8"/>
  <c r="P51" i="8"/>
  <c r="P50" i="8"/>
  <c r="P49" i="8"/>
  <c r="P48" i="8"/>
  <c r="P47" i="8"/>
  <c r="P46" i="8"/>
  <c r="P35" i="8"/>
  <c r="P34" i="8"/>
  <c r="P33" i="8"/>
  <c r="P32" i="8"/>
  <c r="P31" i="8"/>
  <c r="P30" i="8"/>
  <c r="P29" i="8"/>
  <c r="P28" i="8"/>
  <c r="P27" i="8"/>
  <c r="P26" i="8"/>
  <c r="P25" i="8"/>
  <c r="P24" i="8"/>
  <c r="P23" i="8"/>
  <c r="P22" i="8"/>
  <c r="P21" i="8"/>
  <c r="P20" i="8"/>
  <c r="P19" i="8"/>
  <c r="P18" i="8"/>
  <c r="P17" i="8"/>
  <c r="P16" i="8"/>
  <c r="P15" i="8"/>
  <c r="P14" i="8"/>
  <c r="P13" i="8"/>
  <c r="P12" i="8"/>
  <c r="P11" i="8" l="1"/>
  <c r="P9" i="8"/>
  <c r="P12" i="6"/>
  <c r="P6" i="6"/>
  <c r="P5" i="6"/>
  <c r="P19" i="6"/>
  <c r="P18" i="6"/>
  <c r="P17" i="6"/>
  <c r="P16" i="6"/>
  <c r="P15" i="6"/>
  <c r="P14" i="6"/>
  <c r="P13" i="6"/>
  <c r="P11" i="6"/>
  <c r="P9" i="6"/>
  <c r="P8" i="6"/>
  <c r="P7" i="6"/>
  <c r="P15" i="5"/>
  <c r="P14" i="5"/>
  <c r="P13" i="5"/>
  <c r="P12" i="5"/>
  <c r="P11" i="5"/>
  <c r="P9" i="5"/>
  <c r="P8" i="5"/>
  <c r="P7" i="5"/>
  <c r="P6" i="5"/>
  <c r="P5" i="5"/>
  <c r="P5" i="4"/>
  <c r="P24" i="4"/>
  <c r="P23" i="4"/>
  <c r="P22" i="4"/>
  <c r="P21" i="4"/>
  <c r="P20" i="4"/>
  <c r="P19" i="4"/>
  <c r="P18" i="4"/>
  <c r="P17" i="4"/>
  <c r="P16" i="4"/>
  <c r="P15" i="4"/>
  <c r="P14" i="4"/>
  <c r="P13" i="4"/>
  <c r="P12" i="4"/>
  <c r="P11" i="4"/>
  <c r="P9" i="4"/>
  <c r="P8" i="4"/>
  <c r="P7" i="4"/>
  <c r="P6" i="4"/>
  <c r="A1" i="4" l="1"/>
  <c r="F18" i="7" s="1"/>
  <c r="A1" i="8"/>
  <c r="F17" i="7" s="1"/>
  <c r="A1" i="5"/>
  <c r="F19" i="7" s="1"/>
  <c r="A1" i="6"/>
  <c r="F20" i="7" s="1"/>
  <c r="F22" i="7" l="1"/>
  <c r="F24" i="7"/>
  <c r="D18" i="7" l="1"/>
  <c r="D19" i="7" s="1"/>
  <c r="E19" i="7" s="1"/>
  <c r="E18" i="7" l="1"/>
  <c r="D20" i="7"/>
</calcChain>
</file>

<file path=xl/sharedStrings.xml><?xml version="1.0" encoding="utf-8"?>
<sst xmlns="http://schemas.openxmlformats.org/spreadsheetml/2006/main" count="4145" uniqueCount="1969">
  <si>
    <t>BUIAGGADDBO10</t>
  </si>
  <si>
    <t>BUIAGGADDBO11</t>
  </si>
  <si>
    <t>BUIAGGADDBO12</t>
  </si>
  <si>
    <t>BUIAGGADDBO13</t>
  </si>
  <si>
    <t>BUIAGGADDBO14</t>
  </si>
  <si>
    <t>BUIAGGADDBO15</t>
  </si>
  <si>
    <t>BUIAGGADDCR10</t>
  </si>
  <si>
    <t>BUIAGGADDCR11</t>
  </si>
  <si>
    <t>BUIVENCAV101</t>
  </si>
  <si>
    <t>BUIVENCAV102</t>
  </si>
  <si>
    <t>BUIVENCAV103</t>
  </si>
  <si>
    <t>BUIVENCAV104</t>
  </si>
  <si>
    <t>BUIVENCAV105</t>
  </si>
  <si>
    <t>BUIVENCAV106</t>
  </si>
  <si>
    <t>BUIVENCAV107</t>
  </si>
  <si>
    <t>BUIVENCAVMN10</t>
  </si>
  <si>
    <t>BUIVENCAVMN11</t>
  </si>
  <si>
    <t>BUIVENCAVMN12</t>
  </si>
  <si>
    <t>BUIVENCAVMN13</t>
  </si>
  <si>
    <t>BUIVENCAVMN14</t>
  </si>
  <si>
    <t>BUIVENCAVMN15</t>
  </si>
  <si>
    <t>BUIVENCAVMN16</t>
  </si>
  <si>
    <t>BUIVENCAVMN17</t>
  </si>
  <si>
    <t>BUIVENCAVMN18</t>
  </si>
  <si>
    <t>BUIVENCAVMN19</t>
  </si>
  <si>
    <t>CLEMISCR10</t>
  </si>
  <si>
    <t>CLEWIPBO1</t>
  </si>
  <si>
    <t>CLEWIPIP2</t>
  </si>
  <si>
    <t>UND110FSE101</t>
  </si>
  <si>
    <t>UND110FSE201</t>
  </si>
  <si>
    <t>UND110FSE202</t>
  </si>
  <si>
    <t>UND110FSE203</t>
  </si>
  <si>
    <t>UND110FSEET10</t>
  </si>
  <si>
    <t>UND110FSETO1</t>
  </si>
  <si>
    <t>UND110FSETO2</t>
  </si>
  <si>
    <t>UND160FSE101</t>
  </si>
  <si>
    <t>UND160FSE102</t>
  </si>
  <si>
    <t>UND160FSE103</t>
  </si>
  <si>
    <t>UND160FSE201</t>
  </si>
  <si>
    <t>UND160FSETO1</t>
  </si>
  <si>
    <t>UND160FSETO2</t>
  </si>
  <si>
    <t>UND160FSETO3</t>
  </si>
  <si>
    <t>UND160MISET13</t>
  </si>
  <si>
    <t>UNDACODRAET15</t>
  </si>
  <si>
    <t>UNDACODRAPD10</t>
  </si>
  <si>
    <t>UNDACODRAPD11</t>
  </si>
  <si>
    <t>UNDACODRAPD12</t>
  </si>
  <si>
    <t>UNDACODRAPD13</t>
  </si>
  <si>
    <t>UNDACOMISMN1</t>
  </si>
  <si>
    <t>UNDACOMISMN4</t>
  </si>
  <si>
    <t>UNDACOMISMN5</t>
  </si>
  <si>
    <t>UNDACOMISTO4</t>
  </si>
  <si>
    <t>UNDCHADRA101</t>
  </si>
  <si>
    <t>UNDCHADRA102</t>
  </si>
  <si>
    <t>UNDCHADRA103</t>
  </si>
  <si>
    <t>UNDCHADRA104</t>
  </si>
  <si>
    <t>UNDCHADRA105</t>
  </si>
  <si>
    <t>UNDCHADRA106</t>
  </si>
  <si>
    <t>UNDCHADRA107</t>
  </si>
  <si>
    <t>UNDCHADRA108</t>
  </si>
  <si>
    <t>UNDCIVACC101</t>
  </si>
  <si>
    <t>UNDCIVACC102</t>
  </si>
  <si>
    <t>UNDCIVGUL101</t>
  </si>
  <si>
    <t>UNDCIVGUL102</t>
  </si>
  <si>
    <t>UNDCIVGUL103</t>
  </si>
  <si>
    <t>UNDCIVGUL104</t>
  </si>
  <si>
    <t>UNDCIVGUL105</t>
  </si>
  <si>
    <t>UNDCIVGUL106</t>
  </si>
  <si>
    <t>UNDCIVGUL107</t>
  </si>
  <si>
    <t>UNDCIVGUL108</t>
  </si>
  <si>
    <t>UNDCIVGUL109</t>
  </si>
  <si>
    <t>UNDCIVGUL110</t>
  </si>
  <si>
    <t>UNDCIVGUL111</t>
  </si>
  <si>
    <t>UNDLAN100TO1</t>
  </si>
  <si>
    <t>UNDLAN100TO2</t>
  </si>
  <si>
    <t>UNDLAN100TO3</t>
  </si>
  <si>
    <t>UNDLAN100TO4</t>
  </si>
  <si>
    <t>UNDLAN160TO1</t>
  </si>
  <si>
    <t>UNDLAN60MET10</t>
  </si>
  <si>
    <t>UNDLAN80MTO1</t>
  </si>
  <si>
    <t>UNDLAN80MTO2</t>
  </si>
  <si>
    <t>UNDLAN80MTO3</t>
  </si>
  <si>
    <t>UNDLANDRAET10</t>
  </si>
  <si>
    <t>UNDLANMISTO10</t>
  </si>
  <si>
    <t>UNDMAN200ET10</t>
  </si>
  <si>
    <t>UNDMAN200ET11</t>
  </si>
  <si>
    <t>UNDMAN300100</t>
  </si>
  <si>
    <t>UNDMAN320101</t>
  </si>
  <si>
    <t>UNDMAN320ET11</t>
  </si>
  <si>
    <t>UNDMAN320ET12</t>
  </si>
  <si>
    <t>UNDMAN320TO1</t>
  </si>
  <si>
    <t>UNDMAN320TO2</t>
  </si>
  <si>
    <t>UNDMAN320TO3</t>
  </si>
  <si>
    <t>UNDMAN320TO4</t>
  </si>
  <si>
    <t>UNDMAN450101</t>
  </si>
  <si>
    <t>UNDMAN450102</t>
  </si>
  <si>
    <t>UNDMAN450103</t>
  </si>
  <si>
    <t>UNDMAN450104</t>
  </si>
  <si>
    <t>UNDMAN450105</t>
  </si>
  <si>
    <t>UNDMAN450106</t>
  </si>
  <si>
    <t>UNDMAN450107</t>
  </si>
  <si>
    <t>UNDMAN450108</t>
  </si>
  <si>
    <t>UNDMAN450109</t>
  </si>
  <si>
    <t>UNDMAN450110</t>
  </si>
  <si>
    <t>UNDMAN450111</t>
  </si>
  <si>
    <t>UNDMAN450112</t>
  </si>
  <si>
    <t>UNDMAN450113</t>
  </si>
  <si>
    <t>UNDMAN450114</t>
  </si>
  <si>
    <t>UNDMAN450115</t>
  </si>
  <si>
    <t>UNDMAN450116</t>
  </si>
  <si>
    <t>UNDMAN450117</t>
  </si>
  <si>
    <t>UNDMAN450118</t>
  </si>
  <si>
    <t>UNDMAN450119</t>
  </si>
  <si>
    <t>UNDMAN450ET10</t>
  </si>
  <si>
    <t>UNDMAN450ET11</t>
  </si>
  <si>
    <t>UNDMAN450ET12</t>
  </si>
  <si>
    <t>UNDMAN450ET13</t>
  </si>
  <si>
    <t>UNDMAN450ET16</t>
  </si>
  <si>
    <t>UNDMAN450ET17</t>
  </si>
  <si>
    <t>UNDMAN450ET18</t>
  </si>
  <si>
    <t>UNDMAN450ET21</t>
  </si>
  <si>
    <t>UNDMAN450PD10</t>
  </si>
  <si>
    <t>UNDMAN450TO1</t>
  </si>
  <si>
    <t>UNDMAN450TO2</t>
  </si>
  <si>
    <t>UNDMAN450TO3</t>
  </si>
  <si>
    <t>UNDMAN450TO4</t>
  </si>
  <si>
    <t>UNDMAN600101</t>
  </si>
  <si>
    <t>UNDMAN600102</t>
  </si>
  <si>
    <t>UNDMAN600103</t>
  </si>
  <si>
    <t>UNDMAN600104</t>
  </si>
  <si>
    <t>UNDMAN600105</t>
  </si>
  <si>
    <t>UNDMAN600106</t>
  </si>
  <si>
    <t>UNDMAN600107</t>
  </si>
  <si>
    <t>UNDMAN600108</t>
  </si>
  <si>
    <t>UNDMAN600109</t>
  </si>
  <si>
    <t>UNDMAN600110</t>
  </si>
  <si>
    <t>UNDMANMISET10</t>
  </si>
  <si>
    <t>UNDMISET10</t>
  </si>
  <si>
    <t>UNDMISET11</t>
  </si>
  <si>
    <t>UNDMISET12</t>
  </si>
  <si>
    <t>UNDMISET13</t>
  </si>
  <si>
    <t>UNDMISET14</t>
  </si>
  <si>
    <t>UNDMISET15</t>
  </si>
  <si>
    <t>UNDMISET16</t>
  </si>
  <si>
    <t>UNDMISET17</t>
  </si>
  <si>
    <t>UNDMISET18</t>
  </si>
  <si>
    <t>UNDMISET19</t>
  </si>
  <si>
    <t>UNDMISET20</t>
  </si>
  <si>
    <t>UNDMISET21</t>
  </si>
  <si>
    <t>UNDMISET22</t>
  </si>
  <si>
    <t>UNDTOO01</t>
  </si>
  <si>
    <t>UNDTOO101</t>
  </si>
  <si>
    <t>UNDTOO102</t>
  </si>
  <si>
    <t>UNDMISFSEFW10</t>
  </si>
  <si>
    <t>WASBLAET10</t>
  </si>
  <si>
    <t>WASCLIBLATO1</t>
  </si>
  <si>
    <t>WASCLIBLATO2</t>
  </si>
  <si>
    <t>WASCLIBLATO3</t>
  </si>
  <si>
    <t>WASCLIGREET13</t>
  </si>
  <si>
    <t>WASCLIGRETO1</t>
  </si>
  <si>
    <t>WASCLIGRETO2</t>
  </si>
  <si>
    <t>WASCLIWHITO1</t>
  </si>
  <si>
    <t>WASCLIWHITO2</t>
  </si>
  <si>
    <t>WASCLIWHITO3</t>
  </si>
  <si>
    <t>WASFSE32MET10</t>
  </si>
  <si>
    <t>WASFSE40MET10</t>
  </si>
  <si>
    <t>WASFSE50MET10</t>
  </si>
  <si>
    <t>WASGREET10</t>
  </si>
  <si>
    <t>WASGREET11</t>
  </si>
  <si>
    <t>WASWHIET10</t>
  </si>
  <si>
    <t>WASWHIMANET10</t>
  </si>
  <si>
    <t>WASWHIMANET11</t>
  </si>
  <si>
    <t>WASWHIMANET12</t>
  </si>
  <si>
    <t>WASWHIMANET13</t>
  </si>
  <si>
    <t>WASWHIMANET14</t>
  </si>
  <si>
    <t>WASWHIMANET15</t>
  </si>
  <si>
    <t>WASWHIMANET16</t>
  </si>
  <si>
    <t>WASWHIMANET17</t>
  </si>
  <si>
    <t>WASWHIMANET18</t>
  </si>
  <si>
    <t>WASWHIMANLL10</t>
  </si>
  <si>
    <t>WASWHIMANLL11</t>
  </si>
  <si>
    <t>WASWTR32MET14</t>
  </si>
  <si>
    <t>WASWTR32MTO1</t>
  </si>
  <si>
    <t>WASWTR32MTO2</t>
  </si>
  <si>
    <t>WASWTR32MTO3</t>
  </si>
  <si>
    <t>WASWTR32MTO4</t>
  </si>
  <si>
    <t>WASWTR32MTO5</t>
  </si>
  <si>
    <t>WASWTR32MTO6</t>
  </si>
  <si>
    <t>WASWTR32MTO7</t>
  </si>
  <si>
    <t>WASWTR40MTO1</t>
  </si>
  <si>
    <t>WASWTR40MTO2</t>
  </si>
  <si>
    <t>WASWTR40MTO3</t>
  </si>
  <si>
    <t>WASWTR40MTO4</t>
  </si>
  <si>
    <t>WASWTR40MTO5</t>
  </si>
  <si>
    <t>WASWTR40MTO7</t>
  </si>
  <si>
    <t>WASWTR40MTO8</t>
  </si>
  <si>
    <t>WPFBLA32MTO1</t>
  </si>
  <si>
    <t>WPFBLA32MTO2</t>
  </si>
  <si>
    <t>WPFBLA32MTO3</t>
  </si>
  <si>
    <t>WPFBLA32MTO4</t>
  </si>
  <si>
    <t>WPFBLA32MTO5</t>
  </si>
  <si>
    <t>WPFBLA32MTO6</t>
  </si>
  <si>
    <t>WPFBLA32MTO7</t>
  </si>
  <si>
    <t>WPFBLA32MTO8</t>
  </si>
  <si>
    <t>WPFBLA40MTO2</t>
  </si>
  <si>
    <t>WPFBLA40MTO3</t>
  </si>
  <si>
    <t>WPFBLA40MTO4</t>
  </si>
  <si>
    <t>WPFBLA40MTO5</t>
  </si>
  <si>
    <t>WPFBLA40MTO6</t>
  </si>
  <si>
    <t>WPFBLA40MTO7</t>
  </si>
  <si>
    <t>WPFBLA40MTO8</t>
  </si>
  <si>
    <t>WPFBLA40MTO9</t>
  </si>
  <si>
    <t>WPFGRE32MTO1</t>
  </si>
  <si>
    <t>WPFGRE32MTO2</t>
  </si>
  <si>
    <t>WPFGRE32MTO3</t>
  </si>
  <si>
    <t>WPFGRE32MTO4</t>
  </si>
  <si>
    <t>WPFGRE32MTO5</t>
  </si>
  <si>
    <t>WPFGRE32MTO6</t>
  </si>
  <si>
    <t>WPFGRE32MTO7</t>
  </si>
  <si>
    <t>WPFGRE32MTO8</t>
  </si>
  <si>
    <t>WPFGRE40MTO1</t>
  </si>
  <si>
    <t>WPFGRE40MTO2</t>
  </si>
  <si>
    <t>WPFGRE40MTO3</t>
  </si>
  <si>
    <t>WPFGRE40MTO4</t>
  </si>
  <si>
    <t>WPFGRE40MTO5</t>
  </si>
  <si>
    <t>WPFGRE40MTO6</t>
  </si>
  <si>
    <t>WPFGRE40MTO7</t>
  </si>
  <si>
    <t>WPFGRE40MTO8</t>
  </si>
  <si>
    <t>WPFGRE40MTO9</t>
  </si>
  <si>
    <t>WPFWHI32MTO1</t>
  </si>
  <si>
    <t>WPFWHI32MTO2</t>
  </si>
  <si>
    <t>WPFWHI32MTO3</t>
  </si>
  <si>
    <t>WPFWHI32MTO4</t>
  </si>
  <si>
    <t>WPFWHI32MTO5</t>
  </si>
  <si>
    <t>WPFWHI32MTO6</t>
  </si>
  <si>
    <t>WPFWHI32MTO7</t>
  </si>
  <si>
    <t>WPFWHI32MTO8</t>
  </si>
  <si>
    <t>WPFWHI40MTO1</t>
  </si>
  <si>
    <t>WPFWHI40MTO2</t>
  </si>
  <si>
    <t>WPFWHI40MTO3</t>
  </si>
  <si>
    <t>WPFWHI40MTO4</t>
  </si>
  <si>
    <t>WPFWHI40MTO5</t>
  </si>
  <si>
    <t>WPFWHI40MTO6</t>
  </si>
  <si>
    <t>WPFWHI40MTO7</t>
  </si>
  <si>
    <t>WPFWHI40MTO8</t>
  </si>
  <si>
    <t>WPFWHI40MTO9</t>
  </si>
  <si>
    <t>WSOBLA32MET11</t>
  </si>
  <si>
    <t>WSOBLA32MET19</t>
  </si>
  <si>
    <t>WSOBLA32MTO1</t>
  </si>
  <si>
    <t>WSOBLA32MTO4</t>
  </si>
  <si>
    <t>WSOBLA32MTO5</t>
  </si>
  <si>
    <t>WSOBLA32MTO6</t>
  </si>
  <si>
    <t>WSOBLA32MTO7</t>
  </si>
  <si>
    <t>WSOBLA32MTO8</t>
  </si>
  <si>
    <t>WSOBLA32MTO9</t>
  </si>
  <si>
    <t>WSOBLA40MET11</t>
  </si>
  <si>
    <t>WSOBLA40MET20</t>
  </si>
  <si>
    <t>WSOBLA40MTO1</t>
  </si>
  <si>
    <t>WSOBLA40MTO10</t>
  </si>
  <si>
    <t>WSOBLA40MTO3</t>
  </si>
  <si>
    <t>WSOBLA40MTO4</t>
  </si>
  <si>
    <t>WSOBLA40MTO5</t>
  </si>
  <si>
    <t>WSOBLA40MTO6</t>
  </si>
  <si>
    <t>WSOBLA40MTO7</t>
  </si>
  <si>
    <t>WSOBLA40MTO8</t>
  </si>
  <si>
    <t>WSOBLA40MTO9</t>
  </si>
  <si>
    <t>WSOBLA50MET13</t>
  </si>
  <si>
    <t>WSOBLA50MET14</t>
  </si>
  <si>
    <t>WSOBLA50MET20</t>
  </si>
  <si>
    <t>WSOBLA50MET21</t>
  </si>
  <si>
    <t>WSOBLA50MTO1</t>
  </si>
  <si>
    <t>WSOBLA50MTO2</t>
  </si>
  <si>
    <t>WSOBLA50MTO3</t>
  </si>
  <si>
    <t>WSOBLA50MTO4</t>
  </si>
  <si>
    <t>WSOBLA50MTO5</t>
  </si>
  <si>
    <t>WSOBLA50MTO6</t>
  </si>
  <si>
    <t>WSOBLA50MTO7</t>
  </si>
  <si>
    <t>WSOBLA50MTO8</t>
  </si>
  <si>
    <t>WSOGRE32MET11</t>
  </si>
  <si>
    <t>WSOGRE32MET19</t>
  </si>
  <si>
    <t>WSOGRE32MTO1</t>
  </si>
  <si>
    <t>WSOGRE32MTO4</t>
  </si>
  <si>
    <t>WSOGRE32MTO5</t>
  </si>
  <si>
    <t>WSOGRE32MTO6</t>
  </si>
  <si>
    <t>WSOGRE32MTO7</t>
  </si>
  <si>
    <t>WSOGRE32MTO8</t>
  </si>
  <si>
    <t>WSOGRE32MTO9</t>
  </si>
  <si>
    <t>WSOGRE40MET11</t>
  </si>
  <si>
    <t>WSOGRE40MET20</t>
  </si>
  <si>
    <t>WSOGRE40MTO1</t>
  </si>
  <si>
    <t>WSOGRE40MTO10</t>
  </si>
  <si>
    <t>WSOGRE40MTO3</t>
  </si>
  <si>
    <t>WSOGRE40MTO4</t>
  </si>
  <si>
    <t>WSOGRE40MTO5</t>
  </si>
  <si>
    <t>WSOGRE40MTO6</t>
  </si>
  <si>
    <t>WSOGRE40MTO7</t>
  </si>
  <si>
    <t>WSOGRE40MTO8</t>
  </si>
  <si>
    <t>WSOGRE40MTO9</t>
  </si>
  <si>
    <t>WSOGRE50MET12</t>
  </si>
  <si>
    <t>WSOGRE50MET13</t>
  </si>
  <si>
    <t>WSOGRE50MET15</t>
  </si>
  <si>
    <t>WSOGRE50MET16</t>
  </si>
  <si>
    <t>WSOGRE50MET17</t>
  </si>
  <si>
    <t>WSOGRE50MET21</t>
  </si>
  <si>
    <t>WSOGRE50MET23</t>
  </si>
  <si>
    <t>WSOGRE50MTO1</t>
  </si>
  <si>
    <t>WSOGRE50MTO2</t>
  </si>
  <si>
    <t>WSOGRE50MTO3</t>
  </si>
  <si>
    <t>WSOGRE50MTO4</t>
  </si>
  <si>
    <t>WSOGRE50MTO5</t>
  </si>
  <si>
    <t>WSOWHI32MET17</t>
  </si>
  <si>
    <t>WSOWHI32MET18</t>
  </si>
  <si>
    <t>WSOWHI32MTO1</t>
  </si>
  <si>
    <t>WSOWHI32MTO4</t>
  </si>
  <si>
    <t>WSOWHI32MTO5</t>
  </si>
  <si>
    <t>WSOWHI32MTO6</t>
  </si>
  <si>
    <t>WSOWHI32MTO7</t>
  </si>
  <si>
    <t>WSOWHI32MTO8</t>
  </si>
  <si>
    <t>WSOWHI32MTO9</t>
  </si>
  <si>
    <t>WSOWHI40MET18</t>
  </si>
  <si>
    <t>WSOWHI40MET19</t>
  </si>
  <si>
    <t>WSOWHI40MTO1</t>
  </si>
  <si>
    <t>WSOWHI40MTO10</t>
  </si>
  <si>
    <t>WSOWHI40MTO3</t>
  </si>
  <si>
    <t>WSOWHI40MTO4</t>
  </si>
  <si>
    <t>WSOWHI40MTO5</t>
  </si>
  <si>
    <t>WSOWHI40MTO6</t>
  </si>
  <si>
    <t>WSOWHI40MTO7</t>
  </si>
  <si>
    <t>WSOWHI40MTO8</t>
  </si>
  <si>
    <t>WSOWHI40MTO9</t>
  </si>
  <si>
    <t>WSOWHI50MET18</t>
  </si>
  <si>
    <t>WSOWHI50MET19</t>
  </si>
  <si>
    <t>WSOWHI50MET20</t>
  </si>
  <si>
    <t>WSOWHI50MET21</t>
  </si>
  <si>
    <t>WSOWHI50MET22</t>
  </si>
  <si>
    <t>WSOWHI50MET23</t>
  </si>
  <si>
    <t>WSOWHI50MTO1</t>
  </si>
  <si>
    <t>WSOWHI50MTO2</t>
  </si>
  <si>
    <t>WSOWHI50MTO3</t>
  </si>
  <si>
    <t>WSOWHI50MTO4</t>
  </si>
  <si>
    <t>WSOWHI50MTO5</t>
  </si>
  <si>
    <t>WSOWHI50MTO6</t>
  </si>
  <si>
    <t>A4FC4</t>
  </si>
  <si>
    <t>A4FC2</t>
  </si>
  <si>
    <t>A4FW2</t>
  </si>
  <si>
    <t>A4XPC</t>
  </si>
  <si>
    <t>A63PR50</t>
  </si>
  <si>
    <t>A63PR32</t>
  </si>
  <si>
    <t>A63PR40</t>
  </si>
  <si>
    <t>A6DPTEMP</t>
  </si>
  <si>
    <t>B4SPA</t>
  </si>
  <si>
    <t>B4PABOLT</t>
  </si>
  <si>
    <t>B4PA</t>
  </si>
  <si>
    <t>B4B9AD</t>
  </si>
  <si>
    <t>B4B9LR</t>
  </si>
  <si>
    <t>B4B4LR</t>
  </si>
  <si>
    <t>B4BA0/45</t>
  </si>
  <si>
    <t>B4BA0/3</t>
  </si>
  <si>
    <t>B4BA0/90</t>
  </si>
  <si>
    <t>B4B9RESTD</t>
  </si>
  <si>
    <t>B4B1D</t>
  </si>
  <si>
    <t>B4B1S</t>
  </si>
  <si>
    <t>B4B3D</t>
  </si>
  <si>
    <t>B4B3S</t>
  </si>
  <si>
    <t>B4B4D</t>
  </si>
  <si>
    <t>B4B4S</t>
  </si>
  <si>
    <t>B4B9D</t>
  </si>
  <si>
    <t>B4B9S</t>
  </si>
  <si>
    <t>B4YJD</t>
  </si>
  <si>
    <t>B4YJT</t>
  </si>
  <si>
    <t>B4TJD</t>
  </si>
  <si>
    <t>B4TJT</t>
  </si>
  <si>
    <t>B4COD</t>
  </si>
  <si>
    <t>B4COSLD</t>
  </si>
  <si>
    <t>FC4C/4C</t>
  </si>
  <si>
    <t>FC904/4</t>
  </si>
  <si>
    <t>FCT4/4</t>
  </si>
  <si>
    <t>FCEND4</t>
  </si>
  <si>
    <t>FC4137C/4P</t>
  </si>
  <si>
    <t>FC4P/4P</t>
  </si>
  <si>
    <t>FC4C/4P</t>
  </si>
  <si>
    <t>B4GBSA</t>
  </si>
  <si>
    <t>B4XGBRL</t>
  </si>
  <si>
    <t>B4BGBRL</t>
  </si>
  <si>
    <t>B4XGBRLS</t>
  </si>
  <si>
    <t>B4GBRB</t>
  </si>
  <si>
    <t>B4GT</t>
  </si>
  <si>
    <t>B4GTP</t>
  </si>
  <si>
    <t>B4GBRR</t>
  </si>
  <si>
    <t>B4GBRS</t>
  </si>
  <si>
    <t>B4BGBRSA</t>
  </si>
  <si>
    <t>B4XHSG</t>
  </si>
  <si>
    <t>B4HR</t>
  </si>
  <si>
    <t>B4HS</t>
  </si>
  <si>
    <t>B4CAP</t>
  </si>
  <si>
    <t>B4BRODEYE</t>
  </si>
  <si>
    <t>B4SP</t>
  </si>
  <si>
    <t>B4RODSQ</t>
  </si>
  <si>
    <t>B4RRAIN</t>
  </si>
  <si>
    <t>B4RUS</t>
  </si>
  <si>
    <t>B4NRV</t>
  </si>
  <si>
    <t>B4P3</t>
  </si>
  <si>
    <t>B4P6</t>
  </si>
  <si>
    <t>B4P3S</t>
  </si>
  <si>
    <t>B4P6S</t>
  </si>
  <si>
    <t>B4RD32/40</t>
  </si>
  <si>
    <t>B4RD32</t>
  </si>
  <si>
    <t>B4RD40</t>
  </si>
  <si>
    <t>B4R32</t>
  </si>
  <si>
    <t>B4R40</t>
  </si>
  <si>
    <t>B6PABOLT</t>
  </si>
  <si>
    <t>B6SPA</t>
  </si>
  <si>
    <t>B6PA</t>
  </si>
  <si>
    <t>B6B9LR</t>
  </si>
  <si>
    <t>B6B4LR</t>
  </si>
  <si>
    <t>B6B1D</t>
  </si>
  <si>
    <t>B6B9S</t>
  </si>
  <si>
    <t>B6B1S</t>
  </si>
  <si>
    <t>B6B3D</t>
  </si>
  <si>
    <t>B6B3S</t>
  </si>
  <si>
    <t>B6B4D</t>
  </si>
  <si>
    <t>B6B4S</t>
  </si>
  <si>
    <t>B6YJD</t>
  </si>
  <si>
    <t>B6B9D</t>
  </si>
  <si>
    <t>B6TJD</t>
  </si>
  <si>
    <t>B6RYJ4T</t>
  </si>
  <si>
    <t>B6RTJ4T</t>
  </si>
  <si>
    <t>B6TJT</t>
  </si>
  <si>
    <t>B6YJT</t>
  </si>
  <si>
    <t>B6RYJ4D</t>
  </si>
  <si>
    <t>B6RTJ4D</t>
  </si>
  <si>
    <t>B6COD</t>
  </si>
  <si>
    <t>B6COSLD</t>
  </si>
  <si>
    <t>FC6C/4P</t>
  </si>
  <si>
    <t>FC6C/6C</t>
  </si>
  <si>
    <t>FC6CL/6P</t>
  </si>
  <si>
    <t>FCEND6</t>
  </si>
  <si>
    <t>FC6P/4P</t>
  </si>
  <si>
    <t>FC6C/6P</t>
  </si>
  <si>
    <t>FC6P/6P</t>
  </si>
  <si>
    <t>B6XRODEYE</t>
  </si>
  <si>
    <t>MHSP6</t>
  </si>
  <si>
    <t>B6PCAP</t>
  </si>
  <si>
    <t>B6R4</t>
  </si>
  <si>
    <t>B6SP</t>
  </si>
  <si>
    <t>B6NRV</t>
  </si>
  <si>
    <t>B6P3S</t>
  </si>
  <si>
    <t>B6P6S</t>
  </si>
  <si>
    <t>B8B1S</t>
  </si>
  <si>
    <t>B8P3S</t>
  </si>
  <si>
    <t>B8P6S</t>
  </si>
  <si>
    <t>B8B3S</t>
  </si>
  <si>
    <t>B8YJD</t>
  </si>
  <si>
    <t>B8RYJ4T</t>
  </si>
  <si>
    <t>B8B4S</t>
  </si>
  <si>
    <t>B8TJD</t>
  </si>
  <si>
    <t>B8RTJ4D</t>
  </si>
  <si>
    <t>B8RTJ6D</t>
  </si>
  <si>
    <t>B8B9S</t>
  </si>
  <si>
    <t>B8COD</t>
  </si>
  <si>
    <t>B8PCAP</t>
  </si>
  <si>
    <t>B8R6</t>
  </si>
  <si>
    <t>B8PSP</t>
  </si>
  <si>
    <t>B8CSLD</t>
  </si>
  <si>
    <t>B10B1S</t>
  </si>
  <si>
    <t>B10P3S</t>
  </si>
  <si>
    <t>B10P6S</t>
  </si>
  <si>
    <t>B10B3S</t>
  </si>
  <si>
    <t>B10YJD</t>
  </si>
  <si>
    <t>B10RYJ4D</t>
  </si>
  <si>
    <t>B10RYJ6D</t>
  </si>
  <si>
    <t>B10RYJ8D</t>
  </si>
  <si>
    <t>B10B4S</t>
  </si>
  <si>
    <t>B10TJD</t>
  </si>
  <si>
    <t>B10RTJ4D</t>
  </si>
  <si>
    <t>B10RTJ6D</t>
  </si>
  <si>
    <t>B10RTJ8D</t>
  </si>
  <si>
    <t>B10B9D</t>
  </si>
  <si>
    <t>B10COD</t>
  </si>
  <si>
    <t>B10CSLD</t>
  </si>
  <si>
    <t>B10R8</t>
  </si>
  <si>
    <t>B10PSP</t>
  </si>
  <si>
    <t>B12B1S</t>
  </si>
  <si>
    <t>B12B3S</t>
  </si>
  <si>
    <t>B12P3S</t>
  </si>
  <si>
    <t>B12P6S</t>
  </si>
  <si>
    <t>B12YJD</t>
  </si>
  <si>
    <t>B12RYJ4D</t>
  </si>
  <si>
    <t>B12RYJ6D</t>
  </si>
  <si>
    <t>B12RYJ8D</t>
  </si>
  <si>
    <t>B12RYJ10</t>
  </si>
  <si>
    <t>B12B4S</t>
  </si>
  <si>
    <t>B12TJD</t>
  </si>
  <si>
    <t>B12RTJ4D</t>
  </si>
  <si>
    <t>B12RTJ6D</t>
  </si>
  <si>
    <t>B12RTJ8D</t>
  </si>
  <si>
    <t>B12RTJ10D</t>
  </si>
  <si>
    <t>B12B9D</t>
  </si>
  <si>
    <t>B12COD</t>
  </si>
  <si>
    <t>B12CSLD</t>
  </si>
  <si>
    <t>B12R10</t>
  </si>
  <si>
    <t>B12PSPA</t>
  </si>
  <si>
    <t>CDSBACC</t>
  </si>
  <si>
    <t>CDSBDRA</t>
  </si>
  <si>
    <t>CDSBB</t>
  </si>
  <si>
    <t>CDHDC250</t>
  </si>
  <si>
    <t>CDDHD400</t>
  </si>
  <si>
    <t>CDHDEND</t>
  </si>
  <si>
    <t>CDHDEO40</t>
  </si>
  <si>
    <t>CDHDEO110</t>
  </si>
  <si>
    <t>CDHDEO160</t>
  </si>
  <si>
    <t>CDHDSUMP250</t>
  </si>
  <si>
    <t>CDHDSUMP400</t>
  </si>
  <si>
    <t>HACM127</t>
  </si>
  <si>
    <t>HACM152</t>
  </si>
  <si>
    <t>YGG225F250</t>
  </si>
  <si>
    <t>YGG225D250</t>
  </si>
  <si>
    <t>YGG325F250</t>
  </si>
  <si>
    <t>YGG325D250</t>
  </si>
  <si>
    <t>YGG280C400</t>
  </si>
  <si>
    <t>THGG400</t>
  </si>
  <si>
    <t>CHGG420</t>
  </si>
  <si>
    <t>HBK490</t>
  </si>
  <si>
    <t>GCC415</t>
  </si>
  <si>
    <t>YG3/6</t>
  </si>
  <si>
    <t>YGSB</t>
  </si>
  <si>
    <t>LDP100/25</t>
  </si>
  <si>
    <t>LDP100/50</t>
  </si>
  <si>
    <t>LDP100/100</t>
  </si>
  <si>
    <t>LDJ</t>
  </si>
  <si>
    <t>LDP160/50</t>
  </si>
  <si>
    <t>LDP60/50</t>
  </si>
  <si>
    <t>LDP80/25</t>
  </si>
  <si>
    <t>LDP80/50</t>
  </si>
  <si>
    <t>LDP80/100</t>
  </si>
  <si>
    <t>LDPP6S</t>
  </si>
  <si>
    <t>LANGEO</t>
  </si>
  <si>
    <t>MH2CB4WR</t>
  </si>
  <si>
    <t>MH2LSEAL</t>
  </si>
  <si>
    <t>MH33R4010TDSM</t>
  </si>
  <si>
    <t>MH33R645TRSSM</t>
  </si>
  <si>
    <t>MH3CB4X4</t>
  </si>
  <si>
    <t>MH3XLA</t>
  </si>
  <si>
    <t>MH3CB4X2</t>
  </si>
  <si>
    <t>MH3LR</t>
  </si>
  <si>
    <t>MH3LS</t>
  </si>
  <si>
    <t>MH3RIS</t>
  </si>
  <si>
    <t>MH6425TSSP</t>
  </si>
  <si>
    <t>MH642.5TOSP</t>
  </si>
  <si>
    <t>MH645TOSP</t>
  </si>
  <si>
    <t>MH6410TOSP</t>
  </si>
  <si>
    <t>MH6444TSSM</t>
  </si>
  <si>
    <t>MH44R4010TOSP</t>
  </si>
  <si>
    <t>MH64R4010TOSP</t>
  </si>
  <si>
    <t>MH44R4010TRDSP</t>
  </si>
  <si>
    <t>MH44R4010TDSM</t>
  </si>
  <si>
    <t>MH64R4010TDSM</t>
  </si>
  <si>
    <t>MH44R6410TRSSP</t>
  </si>
  <si>
    <t>MH64R645TSSP</t>
  </si>
  <si>
    <t>MH64R6910TPSSP</t>
  </si>
  <si>
    <t>MH64R6910TPSSM</t>
  </si>
  <si>
    <t>MH4R1.5TM</t>
  </si>
  <si>
    <t>MH4S12.5TM</t>
  </si>
  <si>
    <t>MH4R12.5TM</t>
  </si>
  <si>
    <t>MH4R25TM</t>
  </si>
  <si>
    <t>MH6412.5TSOI</t>
  </si>
  <si>
    <t>MH6410TSS</t>
  </si>
  <si>
    <t>MH642.5TSS</t>
  </si>
  <si>
    <t>MH645TSS</t>
  </si>
  <si>
    <t>MH6417TSS</t>
  </si>
  <si>
    <t>MH6CB4X4</t>
  </si>
  <si>
    <t>MH6RIS</t>
  </si>
  <si>
    <t>MH4LRR</t>
  </si>
  <si>
    <t>MH4LRED</t>
  </si>
  <si>
    <t>MH4SP</t>
  </si>
  <si>
    <t>MH4CB4X4</t>
  </si>
  <si>
    <t>MH4CB4/6</t>
  </si>
  <si>
    <t>MH4RP</t>
  </si>
  <si>
    <t>MH4RIS</t>
  </si>
  <si>
    <t>MH662.5TSSM</t>
  </si>
  <si>
    <t>MH665TSSM</t>
  </si>
  <si>
    <t>MH6610TSSM</t>
  </si>
  <si>
    <t>MH662.5TDSM</t>
  </si>
  <si>
    <t>MH665TDSM</t>
  </si>
  <si>
    <t>MH6610TDSM</t>
  </si>
  <si>
    <t>MH6644TSSM</t>
  </si>
  <si>
    <t>MH66R4010TOSP</t>
  </si>
  <si>
    <t>MH66R4010TDSM</t>
  </si>
  <si>
    <t>MH66R695TPSSP</t>
  </si>
  <si>
    <t>MHSP4</t>
  </si>
  <si>
    <t>DUCYG100/50</t>
  </si>
  <si>
    <t>DUCBE110/50</t>
  </si>
  <si>
    <t>DUCL110/50</t>
  </si>
  <si>
    <t>ELEWHOC</t>
  </si>
  <si>
    <t>DUCYG60/50</t>
  </si>
  <si>
    <t>DUCBE63/50</t>
  </si>
  <si>
    <t>DUCL63/50</t>
  </si>
  <si>
    <t>DC6/500</t>
  </si>
  <si>
    <t>DC6/220</t>
  </si>
  <si>
    <t>DME200/100</t>
  </si>
  <si>
    <t>DMG200/100</t>
  </si>
  <si>
    <t>DMW200/100</t>
  </si>
  <si>
    <t>ACCRDYE</t>
  </si>
  <si>
    <t>BBGRD</t>
  </si>
  <si>
    <t>BBTIDY</t>
  </si>
  <si>
    <t>MHKEY</t>
  </si>
  <si>
    <t>FC3/3</t>
  </si>
  <si>
    <t>FC32/32</t>
  </si>
  <si>
    <t>FC40/40</t>
  </si>
  <si>
    <t>FC50/50</t>
  </si>
  <si>
    <t>AAIRO</t>
  </si>
  <si>
    <t>B4RODEYEA</t>
  </si>
  <si>
    <t>MHKEYR</t>
  </si>
  <si>
    <t>CHAM110</t>
  </si>
  <si>
    <t>AIR5T</t>
  </si>
  <si>
    <t>AIRFLOT</t>
  </si>
  <si>
    <t>CAVAIRB</t>
  </si>
  <si>
    <t>CAVAIRF</t>
  </si>
  <si>
    <t>CAVAIRG</t>
  </si>
  <si>
    <t>CAVAIRSLE</t>
  </si>
  <si>
    <t>CAVAIRT</t>
  </si>
  <si>
    <t>CAVAIRV</t>
  </si>
  <si>
    <t>CAVAIRW</t>
  </si>
  <si>
    <t>CAVCLO</t>
  </si>
  <si>
    <t>CAVCON</t>
  </si>
  <si>
    <t>CAVPEEB</t>
  </si>
  <si>
    <t>CAVPEET</t>
  </si>
  <si>
    <t>CAVTEL</t>
  </si>
  <si>
    <t>CAVTELEXT</t>
  </si>
  <si>
    <t>CAVWEEB</t>
  </si>
  <si>
    <t>CAVWEET</t>
  </si>
  <si>
    <t>CDCOR</t>
  </si>
  <si>
    <t>CDEND</t>
  </si>
  <si>
    <t>CDGG</t>
  </si>
  <si>
    <t>CDGGEND</t>
  </si>
  <si>
    <t>CDOUT</t>
  </si>
  <si>
    <t>CDRAIN</t>
  </si>
  <si>
    <t>CHEDYEB</t>
  </si>
  <si>
    <t>CHEDYER</t>
  </si>
  <si>
    <t>CHEDYEV</t>
  </si>
  <si>
    <t>CHEDYEY</t>
  </si>
  <si>
    <t>CHEFROS5</t>
  </si>
  <si>
    <t>CHEPLAS5</t>
  </si>
  <si>
    <t>CHESBR25</t>
  </si>
  <si>
    <t>CHESBR5</t>
  </si>
  <si>
    <t>CLEBRICK5</t>
  </si>
  <si>
    <t>CLETIS</t>
  </si>
  <si>
    <t>CLEWIP</t>
  </si>
  <si>
    <t>A21SB4B</t>
  </si>
  <si>
    <t>A21SB4W</t>
  </si>
  <si>
    <t>A21SB9B</t>
  </si>
  <si>
    <t>A21SB9W</t>
  </si>
  <si>
    <t>A21SCOB</t>
  </si>
  <si>
    <t>A21SCOW</t>
  </si>
  <si>
    <t>A21SP3B</t>
  </si>
  <si>
    <t>A21SP3W</t>
  </si>
  <si>
    <t>A21SPCB</t>
  </si>
  <si>
    <t>A21SPCW</t>
  </si>
  <si>
    <t>A21SR32B</t>
  </si>
  <si>
    <t>A21SR32W</t>
  </si>
  <si>
    <t>A21SR40B</t>
  </si>
  <si>
    <t>A21SR40W</t>
  </si>
  <si>
    <t>A21STCBB</t>
  </si>
  <si>
    <t>A21STCBW</t>
  </si>
  <si>
    <t>A21STCSB</t>
  </si>
  <si>
    <t>A21STCSW</t>
  </si>
  <si>
    <t>A21STJB</t>
  </si>
  <si>
    <t>A21STJW</t>
  </si>
  <si>
    <t>A32MB4W</t>
  </si>
  <si>
    <t>A32MB9W</t>
  </si>
  <si>
    <t>A32MBT38W</t>
  </si>
  <si>
    <t>A32MBT76W</t>
  </si>
  <si>
    <t>A32MCOFLEW</t>
  </si>
  <si>
    <t>A32MCOW</t>
  </si>
  <si>
    <t>A32MPEDW</t>
  </si>
  <si>
    <t>A32MPT38W</t>
  </si>
  <si>
    <t>A32MPT76W</t>
  </si>
  <si>
    <t>A32MST38W</t>
  </si>
  <si>
    <t>A32MTBT76W</t>
  </si>
  <si>
    <t>A32MTJW</t>
  </si>
  <si>
    <t>A32MTPT76W</t>
  </si>
  <si>
    <t>A32PB4B</t>
  </si>
  <si>
    <t>A32PB4G</t>
  </si>
  <si>
    <t>A32PB4W</t>
  </si>
  <si>
    <t>A32PB9B</t>
  </si>
  <si>
    <t>A32PB9CB</t>
  </si>
  <si>
    <t>A32PB9CG</t>
  </si>
  <si>
    <t>A32PB9CW</t>
  </si>
  <si>
    <t>A32PB9G</t>
  </si>
  <si>
    <t>A32PB9SB</t>
  </si>
  <si>
    <t>A32PB9SG</t>
  </si>
  <si>
    <t>A32PB9SW</t>
  </si>
  <si>
    <t>A32PB9W</t>
  </si>
  <si>
    <t>A32PCB</t>
  </si>
  <si>
    <t>A32PCG</t>
  </si>
  <si>
    <t>A32PCOB</t>
  </si>
  <si>
    <t>A32PCOG</t>
  </si>
  <si>
    <t>A32PCOW</t>
  </si>
  <si>
    <t>A32PCW</t>
  </si>
  <si>
    <t>A32PP3B</t>
  </si>
  <si>
    <t>A32PP3G</t>
  </si>
  <si>
    <t>A32PP3W</t>
  </si>
  <si>
    <t>A32PSPB</t>
  </si>
  <si>
    <t>A32PSPG</t>
  </si>
  <si>
    <t>A32PSPW</t>
  </si>
  <si>
    <t>A32PTJB</t>
  </si>
  <si>
    <t>A32PTJG</t>
  </si>
  <si>
    <t>A32PTJW</t>
  </si>
  <si>
    <t>A32SB4B</t>
  </si>
  <si>
    <t>A32SB4CB</t>
  </si>
  <si>
    <t>A32SB4CG</t>
  </si>
  <si>
    <t>A32SB4CW</t>
  </si>
  <si>
    <t>A32SB4G</t>
  </si>
  <si>
    <t>A32SB4W</t>
  </si>
  <si>
    <t>A32SB9B</t>
  </si>
  <si>
    <t>A32SB9CB</t>
  </si>
  <si>
    <t>A32SB9CG</t>
  </si>
  <si>
    <t>A32SB9CW</t>
  </si>
  <si>
    <t>A32SB9G</t>
  </si>
  <si>
    <t>A32SB9SB</t>
  </si>
  <si>
    <t>A32SB9SG</t>
  </si>
  <si>
    <t>A32SB9SW</t>
  </si>
  <si>
    <t>A32SB9W</t>
  </si>
  <si>
    <t>A32SCOB</t>
  </si>
  <si>
    <t>A32SCOG</t>
  </si>
  <si>
    <t>A32SCOW</t>
  </si>
  <si>
    <t>A32SSPAB</t>
  </si>
  <si>
    <t>A32SSPAG</t>
  </si>
  <si>
    <t>A32SSPAW</t>
  </si>
  <si>
    <t>A32STJB</t>
  </si>
  <si>
    <t>A32STJG</t>
  </si>
  <si>
    <t>A32STJW</t>
  </si>
  <si>
    <t>A32SYJB</t>
  </si>
  <si>
    <t>A32SYJG</t>
  </si>
  <si>
    <t>A32SYJW</t>
  </si>
  <si>
    <t>A40MB4W</t>
  </si>
  <si>
    <t>A40MB9W</t>
  </si>
  <si>
    <t>A40MBT38W</t>
  </si>
  <si>
    <t>A40MBT76W</t>
  </si>
  <si>
    <t>A40MCOFLEW</t>
  </si>
  <si>
    <t>A40MCOW</t>
  </si>
  <si>
    <t>A40MPT76W</t>
  </si>
  <si>
    <t>A40MR32W</t>
  </si>
  <si>
    <t>A40MST38W</t>
  </si>
  <si>
    <t>A40MTBT76W</t>
  </si>
  <si>
    <t>A40MTJW</t>
  </si>
  <si>
    <t>A40MTPT76W</t>
  </si>
  <si>
    <t>A40PB4G</t>
  </si>
  <si>
    <t>A40PB4W</t>
  </si>
  <si>
    <t>A40PB9B</t>
  </si>
  <si>
    <t>A40PB9CB</t>
  </si>
  <si>
    <t>A40PB9CG</t>
  </si>
  <si>
    <t>A40PB9CW</t>
  </si>
  <si>
    <t>A40PB9G</t>
  </si>
  <si>
    <t>A40PB9SB</t>
  </si>
  <si>
    <t>A40PB9SG</t>
  </si>
  <si>
    <t>A40PB9SW</t>
  </si>
  <si>
    <t>A40PB9W</t>
  </si>
  <si>
    <t>A40PCB</t>
  </si>
  <si>
    <t>A40PCG</t>
  </si>
  <si>
    <t>A40PCOB</t>
  </si>
  <si>
    <t>A40PCOG</t>
  </si>
  <si>
    <t>A40PCOW</t>
  </si>
  <si>
    <t>A40PCW</t>
  </si>
  <si>
    <t>A40PP3B</t>
  </si>
  <si>
    <t>A40PP3G</t>
  </si>
  <si>
    <t>A40PP3W</t>
  </si>
  <si>
    <t>A40PR32B</t>
  </si>
  <si>
    <t>A40PR32G</t>
  </si>
  <si>
    <t>A40PR32W</t>
  </si>
  <si>
    <t>A40PSPB</t>
  </si>
  <si>
    <t>A40PSPG</t>
  </si>
  <si>
    <t>A40PSPW</t>
  </si>
  <si>
    <t>A40PTJB</t>
  </si>
  <si>
    <t>A40PTJG</t>
  </si>
  <si>
    <t>A40PTJW</t>
  </si>
  <si>
    <t>A40SB4B</t>
  </si>
  <si>
    <t>A40SB4CB</t>
  </si>
  <si>
    <t>A40SB4CG</t>
  </si>
  <si>
    <t>A40SB4CW</t>
  </si>
  <si>
    <t>A40SB4G</t>
  </si>
  <si>
    <t>A40SB4W</t>
  </si>
  <si>
    <t>A40SB9B</t>
  </si>
  <si>
    <t>A40SB9CB</t>
  </si>
  <si>
    <t>A40SB9CG</t>
  </si>
  <si>
    <t>A40SB9CW</t>
  </si>
  <si>
    <t>A40SB9G</t>
  </si>
  <si>
    <t>A40SB9SB</t>
  </si>
  <si>
    <t>A40SB9SG</t>
  </si>
  <si>
    <t>A40SB9SW</t>
  </si>
  <si>
    <t>A40SB9W</t>
  </si>
  <si>
    <t>A40SCOB</t>
  </si>
  <si>
    <t>A40SCOG</t>
  </si>
  <si>
    <t>A40SCOW</t>
  </si>
  <si>
    <t>A40SP3B</t>
  </si>
  <si>
    <t>A40SP3G</t>
  </si>
  <si>
    <t>A40SP3W</t>
  </si>
  <si>
    <t>A40SR32B</t>
  </si>
  <si>
    <t>A40SR32G</t>
  </si>
  <si>
    <t>A40SR32W</t>
  </si>
  <si>
    <t>A40SSPAB</t>
  </si>
  <si>
    <t>A40SSPAG</t>
  </si>
  <si>
    <t>A40SSPAW</t>
  </si>
  <si>
    <t>A40STJB</t>
  </si>
  <si>
    <t>A40STJG</t>
  </si>
  <si>
    <t>A40STJW</t>
  </si>
  <si>
    <t>A40SYJB</t>
  </si>
  <si>
    <t>A40SYJG</t>
  </si>
  <si>
    <t>A40SYJW</t>
  </si>
  <si>
    <t>A4AIRB</t>
  </si>
  <si>
    <t>A4AIRG</t>
  </si>
  <si>
    <t>A4AIRW</t>
  </si>
  <si>
    <t>A4MCB</t>
  </si>
  <si>
    <t>A4MCG</t>
  </si>
  <si>
    <t>A4MCW</t>
  </si>
  <si>
    <t>A4PB4DB</t>
  </si>
  <si>
    <t>A4PB4DG</t>
  </si>
  <si>
    <t>A4PB4DW</t>
  </si>
  <si>
    <t>A4PB4SB</t>
  </si>
  <si>
    <t>A4PB4SG</t>
  </si>
  <si>
    <t>A4PB4SW</t>
  </si>
  <si>
    <t>A4PB9ADB</t>
  </si>
  <si>
    <t>A4PB9ADG</t>
  </si>
  <si>
    <t>A4PB9ADW</t>
  </si>
  <si>
    <t>A4PB9DB</t>
  </si>
  <si>
    <t>A4PB9DG</t>
  </si>
  <si>
    <t>A4PB9DW</t>
  </si>
  <si>
    <t>A4PB9SB</t>
  </si>
  <si>
    <t>A4PB9SG</t>
  </si>
  <si>
    <t>A4PB9SW</t>
  </si>
  <si>
    <t>A4PBA0/45B</t>
  </si>
  <si>
    <t>A4PBA0/45W</t>
  </si>
  <si>
    <t>A4PBA0/4G</t>
  </si>
  <si>
    <t>A4PBA0/90B</t>
  </si>
  <si>
    <t>A4PBA0/90G</t>
  </si>
  <si>
    <t>A4PBA0/90W</t>
  </si>
  <si>
    <t>A4PCB</t>
  </si>
  <si>
    <t>A4PCG</t>
  </si>
  <si>
    <t>A4PCODB</t>
  </si>
  <si>
    <t>A4PCODG</t>
  </si>
  <si>
    <t>A4PCODW</t>
  </si>
  <si>
    <t>A4PCOSB</t>
  </si>
  <si>
    <t>A4PCOSLDW</t>
  </si>
  <si>
    <t>A4PCOSW</t>
  </si>
  <si>
    <t>A4PCSLDB</t>
  </si>
  <si>
    <t>A4PCSLDG</t>
  </si>
  <si>
    <t>A4PCW</t>
  </si>
  <si>
    <t>A4PDJTB</t>
  </si>
  <si>
    <t>A4PDJTG</t>
  </si>
  <si>
    <t>A4PDJTW</t>
  </si>
  <si>
    <t>A4PMANB</t>
  </si>
  <si>
    <t>A4PMANG</t>
  </si>
  <si>
    <t>A4PMANW</t>
  </si>
  <si>
    <t>A4PP3SB</t>
  </si>
  <si>
    <t>A4PP3SG</t>
  </si>
  <si>
    <t>A4PP3SW</t>
  </si>
  <si>
    <t>A4PP4SB</t>
  </si>
  <si>
    <t>A4PP4SG</t>
  </si>
  <si>
    <t>A4PP4SW</t>
  </si>
  <si>
    <t>A4PPADG</t>
  </si>
  <si>
    <t>A4PPADW</t>
  </si>
  <si>
    <t>A4PPAN90</t>
  </si>
  <si>
    <t>A4PPAN90B</t>
  </si>
  <si>
    <t>A4PPANEXT</t>
  </si>
  <si>
    <t>A4PPANFL</t>
  </si>
  <si>
    <t>A4PPANFLBP</t>
  </si>
  <si>
    <t>A4PPANOFF</t>
  </si>
  <si>
    <t>A4PPANSTR</t>
  </si>
  <si>
    <t>A4PPANSWAN</t>
  </si>
  <si>
    <t>A4PPASB</t>
  </si>
  <si>
    <t>A4PR32B</t>
  </si>
  <si>
    <t>A4PR32G</t>
  </si>
  <si>
    <t>A4PR32W</t>
  </si>
  <si>
    <t>A4PR40B</t>
  </si>
  <si>
    <t>A4PR40G</t>
  </si>
  <si>
    <t>A4PR40W</t>
  </si>
  <si>
    <t>A4PRD32/40B</t>
  </si>
  <si>
    <t>A4PRD32/40G</t>
  </si>
  <si>
    <t>A4PRD32/40W</t>
  </si>
  <si>
    <t>A4PRD32B</t>
  </si>
  <si>
    <t>A4PRD32G</t>
  </si>
  <si>
    <t>A4PRD32W</t>
  </si>
  <si>
    <t>A4PRD40B</t>
  </si>
  <si>
    <t>A4PRD40G</t>
  </si>
  <si>
    <t>A4PRD40W</t>
  </si>
  <si>
    <t>A4PSPAB</t>
  </si>
  <si>
    <t>A4PSPAG</t>
  </si>
  <si>
    <t>A4PSPAW</t>
  </si>
  <si>
    <t>A4PSPB</t>
  </si>
  <si>
    <t>A4PSPG</t>
  </si>
  <si>
    <t>A4PSPW</t>
  </si>
  <si>
    <t>A4PTJATB</t>
  </si>
  <si>
    <t>A4PTJATG</t>
  </si>
  <si>
    <t>A4PTJATW</t>
  </si>
  <si>
    <t>A4PTJDB</t>
  </si>
  <si>
    <t>A4PTJDG</t>
  </si>
  <si>
    <t>A4PTJDW</t>
  </si>
  <si>
    <t>A4PTJTB</t>
  </si>
  <si>
    <t>A4PTJTG</t>
  </si>
  <si>
    <t>A4PTJTW</t>
  </si>
  <si>
    <t>A4PWCG</t>
  </si>
  <si>
    <t>A4PYJDB</t>
  </si>
  <si>
    <t>A4PYJDG</t>
  </si>
  <si>
    <t>A4PYJDW</t>
  </si>
  <si>
    <t>A4PYJTB</t>
  </si>
  <si>
    <t>A4PYJTG</t>
  </si>
  <si>
    <t>A4PYJTW</t>
  </si>
  <si>
    <t>A4SB4DB</t>
  </si>
  <si>
    <t>A4SB4SB</t>
  </si>
  <si>
    <t>A4SB9DB</t>
  </si>
  <si>
    <t>A4SB9SB</t>
  </si>
  <si>
    <t>A4SBA0/45B</t>
  </si>
  <si>
    <t>A4SBA0/90B</t>
  </si>
  <si>
    <t>A4SBPB</t>
  </si>
  <si>
    <t>A4SBPG</t>
  </si>
  <si>
    <t>A4SBPW</t>
  </si>
  <si>
    <t>A4SBSB</t>
  </si>
  <si>
    <t>A4SBSG</t>
  </si>
  <si>
    <t>A4SBSW</t>
  </si>
  <si>
    <t>A4SDJTB</t>
  </si>
  <si>
    <t>A4SP3B</t>
  </si>
  <si>
    <t>A4SP4B</t>
  </si>
  <si>
    <t>A4SPBB</t>
  </si>
  <si>
    <t>A4SPBG</t>
  </si>
  <si>
    <t>A4SPBW</t>
  </si>
  <si>
    <t>A4SR50B</t>
  </si>
  <si>
    <t>A4SR50G</t>
  </si>
  <si>
    <t>A4STJDB</t>
  </si>
  <si>
    <t>A4STJTB</t>
  </si>
  <si>
    <t>A4SYJDB</t>
  </si>
  <si>
    <t>A4SYJTB</t>
  </si>
  <si>
    <t>A4VCB</t>
  </si>
  <si>
    <t>A4VCG</t>
  </si>
  <si>
    <t>A4VCW</t>
  </si>
  <si>
    <t>A4WCB</t>
  </si>
  <si>
    <t>A4WCW</t>
  </si>
  <si>
    <t>A50PCB</t>
  </si>
  <si>
    <t>A50PCG</t>
  </si>
  <si>
    <t>A50PCW</t>
  </si>
  <si>
    <t>A50SB4B</t>
  </si>
  <si>
    <t>A50SB4CB</t>
  </si>
  <si>
    <t>A50SB4CG</t>
  </si>
  <si>
    <t>A50SB4CW</t>
  </si>
  <si>
    <t>A50SB4G</t>
  </si>
  <si>
    <t>A50SB4W</t>
  </si>
  <si>
    <t>A50SB9B</t>
  </si>
  <si>
    <t>A50SB9CB</t>
  </si>
  <si>
    <t>A50SB9CG</t>
  </si>
  <si>
    <t>A50SB9CW</t>
  </si>
  <si>
    <t>A50SB9G</t>
  </si>
  <si>
    <t>A50SB9SB</t>
  </si>
  <si>
    <t>A50SB9SG</t>
  </si>
  <si>
    <t>A50SB9SW</t>
  </si>
  <si>
    <t>A50SB9W</t>
  </si>
  <si>
    <t>A50SCOB</t>
  </si>
  <si>
    <t>A50SCOG</t>
  </si>
  <si>
    <t>A50SCOW</t>
  </si>
  <si>
    <t>A50SP3B</t>
  </si>
  <si>
    <t>A50SP3G</t>
  </si>
  <si>
    <t>A50SP3W</t>
  </si>
  <si>
    <t>A50SR32B</t>
  </si>
  <si>
    <t>A50SR32G</t>
  </si>
  <si>
    <t>A50SR32W</t>
  </si>
  <si>
    <t>A50SR40B</t>
  </si>
  <si>
    <t>A50SR40G</t>
  </si>
  <si>
    <t>A50SR40W</t>
  </si>
  <si>
    <t>A50SSPAB</t>
  </si>
  <si>
    <t>A50SSPAG</t>
  </si>
  <si>
    <t>A50SSPAW</t>
  </si>
  <si>
    <t>A50STJB</t>
  </si>
  <si>
    <t>A50STJG</t>
  </si>
  <si>
    <t>A50STJW</t>
  </si>
  <si>
    <t>A50SYJB</t>
  </si>
  <si>
    <t>A50SYJG</t>
  </si>
  <si>
    <t>A50SYJW</t>
  </si>
  <si>
    <t>A6PB4DB</t>
  </si>
  <si>
    <t>A6PB4DG</t>
  </si>
  <si>
    <t>A6PB4SB</t>
  </si>
  <si>
    <t>A6PB4SG</t>
  </si>
  <si>
    <t>A6PB9DB</t>
  </si>
  <si>
    <t>A6PB9DG</t>
  </si>
  <si>
    <t>A6PB9SB</t>
  </si>
  <si>
    <t>A6PB9SG</t>
  </si>
  <si>
    <t>A6PCB</t>
  </si>
  <si>
    <t>A6PCG</t>
  </si>
  <si>
    <t>A6PCODB</t>
  </si>
  <si>
    <t>A6PCODG</t>
  </si>
  <si>
    <t>A6PP3SB</t>
  </si>
  <si>
    <t>A6PP3SG</t>
  </si>
  <si>
    <t>A6PP4SB</t>
  </si>
  <si>
    <t>A6PPADB</t>
  </si>
  <si>
    <t>A6PPADG</t>
  </si>
  <si>
    <t>A6PR4B</t>
  </si>
  <si>
    <t>A6PR4G</t>
  </si>
  <si>
    <t>A6PRTJ4DB</t>
  </si>
  <si>
    <t>A6PRTJ4DG</t>
  </si>
  <si>
    <t>A6PRTJ4TB</t>
  </si>
  <si>
    <t>A6PRTJ4TG</t>
  </si>
  <si>
    <t>A6PRYJ4DG</t>
  </si>
  <si>
    <t>A6PRYJ4TB</t>
  </si>
  <si>
    <t>A6PRYJ4TG</t>
  </si>
  <si>
    <t>A6PSPB</t>
  </si>
  <si>
    <t>A6PSPG</t>
  </si>
  <si>
    <t>A6PTJDB</t>
  </si>
  <si>
    <t>A6PTJDG</t>
  </si>
  <si>
    <t>A6PYJTB</t>
  </si>
  <si>
    <t>A6PYJTG</t>
  </si>
  <si>
    <t>AAIRB</t>
  </si>
  <si>
    <t>AAIRG</t>
  </si>
  <si>
    <t>AAIRW</t>
  </si>
  <si>
    <t>A6PP4SG</t>
  </si>
  <si>
    <t>Stock Code</t>
  </si>
  <si>
    <t>Description</t>
  </si>
  <si>
    <t>Overflow pipe - 21.5mm solvent weld</t>
  </si>
  <si>
    <t>black</t>
  </si>
  <si>
    <t>90° knuckle bend</t>
  </si>
  <si>
    <t>white</t>
  </si>
  <si>
    <t>Straight connector</t>
  </si>
  <si>
    <t>Pipe 3m (black only in pack of 10)</t>
  </si>
  <si>
    <t>Pipe 3m white</t>
  </si>
  <si>
    <t>Pipe clip</t>
  </si>
  <si>
    <t>32 to 21.5mm reducer</t>
  </si>
  <si>
    <t>40 to 21.5mm reducer</t>
  </si>
  <si>
    <t>Bent tank connector</t>
  </si>
  <si>
    <t>Straight tank connector</t>
  </si>
  <si>
    <t>Tee branch</t>
  </si>
  <si>
    <t>Image</t>
  </si>
  <si>
    <t>Code</t>
  </si>
  <si>
    <t>Price</t>
  </si>
  <si>
    <t>Unit Price</t>
  </si>
  <si>
    <t>Pack 1</t>
  </si>
  <si>
    <t>Qty</t>
  </si>
  <si>
    <t>Pack 2</t>
  </si>
  <si>
    <t>Pack 3</t>
  </si>
  <si>
    <t>Pack 4</t>
  </si>
  <si>
    <t>Product</t>
  </si>
  <si>
    <t>Option</t>
  </si>
  <si>
    <t>Order Qty</t>
  </si>
  <si>
    <t>Line Cost</t>
  </si>
  <si>
    <t>135/45° obtuse bend</t>
  </si>
  <si>
    <t xml:space="preserve">32mm/1.25" </t>
  </si>
  <si>
    <t xml:space="preserve">40mm/1.5" </t>
  </si>
  <si>
    <t>Coupler with two manual socketed ends</t>
  </si>
  <si>
    <t>Obtuse (135/45°) bend with two manual socketed ends</t>
  </si>
  <si>
    <t>Knuckle (90°) bend with two manual socketed ends</t>
  </si>
  <si>
    <t>Swept tee (90° branch/junction) with two manual socketed ends</t>
  </si>
  <si>
    <t>Flexible coupler with one manual socketed end and one plain (spigot) end - extends from 175 - 250mm</t>
  </si>
  <si>
    <t>32 &amp; 40mm Mechanical Fittings</t>
  </si>
  <si>
    <t>Small bottle trap with a 38mm water seal</t>
  </si>
  <si>
    <t>Standard bottle trap with a 76mm water seal</t>
  </si>
  <si>
    <t>Adjustable height (telescopic) bottle trap with a 76mm water seal</t>
  </si>
  <si>
    <t>Small 'P' sink waste trap with a 38mm water seal</t>
  </si>
  <si>
    <t>Standard 'P' sink waste trap with a 76mm water seal</t>
  </si>
  <si>
    <t>Adjustable height (telescopic) 'P' sink waste trap with a 76mm water seal</t>
  </si>
  <si>
    <t>Standard 'S' waste trap with a 38mm water seal</t>
  </si>
  <si>
    <t>Pedestal waste trap for 32mm/1.25" pipe with cleaning eye</t>
  </si>
  <si>
    <t>32 &amp; 40mm Waste Traps</t>
  </si>
  <si>
    <t>A40MPT38W</t>
  </si>
  <si>
    <t>Black</t>
  </si>
  <si>
    <t>Grey</t>
  </si>
  <si>
    <t>White</t>
  </si>
  <si>
    <t>32mm/1.25" obtuse (135/45°) bend with two socketed ends</t>
  </si>
  <si>
    <t>32mm/1.25" knuckle (90°) bend with two socketed ends</t>
  </si>
  <si>
    <t>32mm/1.25" swept (90°) bend with two socketed ends</t>
  </si>
  <si>
    <t>32mm/1.25" conversion (90°) bend with one socketed end</t>
  </si>
  <si>
    <t>32mm/1.25" pipe clip</t>
  </si>
  <si>
    <t>32mm/1.25" coupler with two socketed ends</t>
  </si>
  <si>
    <t>32mm/1.25" swept tee (branch/junction) with three socketed ends</t>
  </si>
  <si>
    <t>32mm/1.25" socket plug/blank cap with unsocketed end</t>
  </si>
  <si>
    <t>A40PB4B</t>
  </si>
  <si>
    <t>40mm/1.5" to 32mm/1.25" reducer with one (40mm) socketed end</t>
  </si>
  <si>
    <t>40mm/1.5" socket plug/blank cap with unsocketed end</t>
  </si>
  <si>
    <t>40mm/1.5" pipe clip</t>
  </si>
  <si>
    <t>40mm/1.5" obtuse (135/45°) bend with two socketed ends</t>
  </si>
  <si>
    <t>40mm/1.5" knuckle (90°) bend with two socketed ends</t>
  </si>
  <si>
    <t>40mm/1.5" swept (90°) bend with two socketed ends</t>
  </si>
  <si>
    <t>40mm/1.5" conversion (90°) bend with one socketed end</t>
  </si>
  <si>
    <t>40mm/1.5" coupler with two socketed ends</t>
  </si>
  <si>
    <t>40mm/1.5" swept tee (branch/junction) with three socketed ends</t>
  </si>
  <si>
    <t>40mm/1.5" pipe - 3m</t>
  </si>
  <si>
    <t>32mm/1.25" pipe - 3m</t>
  </si>
  <si>
    <t>32 &amp; 40mm Pushfit</t>
  </si>
  <si>
    <t>WPFBLA40MTO1</t>
  </si>
  <si>
    <t>UNDMIS101</t>
  </si>
  <si>
    <t>DUCBE44/38</t>
  </si>
  <si>
    <t>32mm/1.25" pipe - 3m - 20 pack</t>
  </si>
  <si>
    <t>40mm/1.5" pipe - 3m - 20 pack</t>
  </si>
  <si>
    <t>32, 40 and 50mm universal air admittance valve</t>
  </si>
  <si>
    <t>ADHWSO1</t>
  </si>
  <si>
    <t>ADHSPETO4</t>
  </si>
  <si>
    <t>SILSPRAY</t>
  </si>
  <si>
    <t>Lubricant spray to aid pushfit connections</t>
  </si>
  <si>
    <t>Air admittance (intake) valve</t>
  </si>
  <si>
    <t>Intumescent fire collar - 2 hour fire rating</t>
  </si>
  <si>
    <t>Temporary down pipe 6" x 336m</t>
  </si>
  <si>
    <t>Intumescent fire collar - 4 hour fire rating</t>
  </si>
  <si>
    <t>Intumescent fire wrap - 2 hour fire rating</t>
  </si>
  <si>
    <t>Mushroom shaped vent cowl</t>
  </si>
  <si>
    <t>Open caged vent cowl</t>
  </si>
  <si>
    <t>Weather collar/pipe skirt</t>
  </si>
  <si>
    <t>63mm rubber boss adapter to take 32mm pipe</t>
  </si>
  <si>
    <t>63mm rubber boss adapter to take 40mm pipe</t>
  </si>
  <si>
    <t>63mm rubber boss adapter to take 50mm pipe</t>
  </si>
  <si>
    <t>Bolt on strap to take 63mm rubber boss adapter</t>
  </si>
  <si>
    <t>Bolt on strap to take 50mm solvent pipe or reducer</t>
  </si>
  <si>
    <t>Soil manifold to take 4 x 32mm, 40mm or 50mm waste pipes</t>
  </si>
  <si>
    <t>3m pipe with one socketed end</t>
  </si>
  <si>
    <t>Access pipe (single socket) with screw-off inspection/maintenance hatch</t>
  </si>
  <si>
    <t>110 to 50mm reducer - goes into socket and provides a socket for 50mm solvent pipe (or reducer)</t>
  </si>
  <si>
    <t>Plastic fixing clip with 2 x screw fixings</t>
  </si>
  <si>
    <t>Galvanised fixing clip with 2 x screw fixings</t>
  </si>
  <si>
    <t>0-45° degree single socket adjustable bend</t>
  </si>
  <si>
    <t>0-90° degree double socket adjustable bend</t>
  </si>
  <si>
    <t>Double socket coupler with centre stop</t>
  </si>
  <si>
    <t>Double socket slip/repair coupler with no centre stop</t>
  </si>
  <si>
    <t>90° triple socket, double 'T' branch/junction</t>
  </si>
  <si>
    <t>Access cap (into socket with screw-off top)</t>
  </si>
  <si>
    <t>Blanking cap (socket plug) to fit into socket</t>
  </si>
  <si>
    <t>45/135° double socket 'Y' branch/junction</t>
  </si>
  <si>
    <t>45/135° triple socket 'Y' branch/junction</t>
  </si>
  <si>
    <t>90° triple socket 'T' branch/junction</t>
  </si>
  <si>
    <t>90° double socket 'T' branch/junction</t>
  </si>
  <si>
    <t>90° triple socket access 'T' branch/junction with screwed access hatch</t>
  </si>
  <si>
    <t>Double socket coupler</t>
  </si>
  <si>
    <t>Extension piece for pan connector</t>
  </si>
  <si>
    <t>Flexible pan connector</t>
  </si>
  <si>
    <t>Flexible pan connector with 32mm inlet - McAlpine WC-F23RV</t>
  </si>
  <si>
    <t>Offset pan connector</t>
  </si>
  <si>
    <t>Straight pan connector</t>
  </si>
  <si>
    <t>Single socket coupler with centre stop</t>
  </si>
  <si>
    <t>50mm/2" to 40mm/1.25" solvent weld reducer with one (40mm) socketed end</t>
  </si>
  <si>
    <t>50mm/2" to 32mm/1.25" solvent weld reducer with one (32mm) socketed end</t>
  </si>
  <si>
    <t>Short boss pipe (double socket) with 4x63mm inlets to take rubber bosses</t>
  </si>
  <si>
    <t>3m pipe - plain ended</t>
  </si>
  <si>
    <t>3m pipe - plain ended - pack of 2</t>
  </si>
  <si>
    <t>4m pipe with one socketed end - pack of 2</t>
  </si>
  <si>
    <t>3m pipe with one socketed end - pack of 2</t>
  </si>
  <si>
    <t>Single socket coupler (ideal for conversion to pushfit)</t>
  </si>
  <si>
    <t>Coupler - double socket</t>
  </si>
  <si>
    <t>Invert reducer - goes into 160mm socket with single 110mm (4") socket</t>
  </si>
  <si>
    <t>45° double socket REDUCING 'Y' branch/junction with 110mm branch</t>
  </si>
  <si>
    <t>45° triple socket REDUCING 'Y' branch/junction with 110mm branch</t>
  </si>
  <si>
    <t>90° double socket REDUCING 'T' branch/junction with 110mm branch</t>
  </si>
  <si>
    <t>90° triple socket REDUCING 'T' branch/junction with 110mm branch</t>
  </si>
  <si>
    <t>250x200mm invert reducer - goes into socket with single 200mm socket</t>
  </si>
  <si>
    <t>315x250mm invert reducer - goes into socket with single 250mm socket</t>
  </si>
  <si>
    <t>Non-return valve with two plain pipe ends</t>
  </si>
  <si>
    <t>Access pipe with bolt down hatch and two plain ends</t>
  </si>
  <si>
    <t>Raising piece (riser) for round bottle gully - 225mm height</t>
  </si>
  <si>
    <t>Replacement plastic grid for round bottle gully</t>
  </si>
  <si>
    <t>Aluminium replacement grid for round bottle gully</t>
  </si>
  <si>
    <t>Square adapter for top of round bottle gully. Fits over gully top to create a square profile</t>
  </si>
  <si>
    <t>Aluminium sealed round bottle gully cover. Fits over gully top to restrict access and seal odours</t>
  </si>
  <si>
    <t>Standard gully trap with one plain &amp; one socketed end</t>
  </si>
  <si>
    <t>Low back 'P' trap with one plain &amp; one socketed end</t>
  </si>
  <si>
    <t>Rectangular hopper &amp; grid with plain pipe end</t>
  </si>
  <si>
    <t>Square hopper &amp; grid with plain pipe end</t>
  </si>
  <si>
    <t>Replacement aluminium grid for square hopper</t>
  </si>
  <si>
    <t>Universal rainwater adapter - fits over a socketed 110mm end allowing a rainwater downpipe to be connected</t>
  </si>
  <si>
    <t>Universal waste adapter - fits into a socketed or plain end 110mm allowing a waste pipe (32/40/50mm) to be connected</t>
  </si>
  <si>
    <t>160x110mm invert reducer - goes into 160mm ("6") socket with single 110mm (4") socket</t>
  </si>
  <si>
    <t>Aluminium oval rodding eye to enable access</t>
  </si>
  <si>
    <t>G935 - cavity sleeve for airbrick</t>
  </si>
  <si>
    <t>G960 - telescopic underfloor vent</t>
  </si>
  <si>
    <t>G961 - telescopic vent vertical extension</t>
  </si>
  <si>
    <t>G962 - telescopic vent to 4" round convertor</t>
  </si>
  <si>
    <t>G980 - flood defence airbrick - terracotta</t>
  </si>
  <si>
    <t>terracotta</t>
  </si>
  <si>
    <t>brown</t>
  </si>
  <si>
    <t>blue/black</t>
  </si>
  <si>
    <t>G930 - airbrick with mortar key</t>
  </si>
  <si>
    <t>G930 - PACK OF 20 - airbrick with mortar key</t>
  </si>
  <si>
    <t>buff</t>
  </si>
  <si>
    <t>grey</t>
  </si>
  <si>
    <t>G900 - 5" core drill vent - terracotta</t>
  </si>
  <si>
    <t>G950 - weep vent</t>
  </si>
  <si>
    <t>G951 - peep vent</t>
  </si>
  <si>
    <t>G247M - cavity closer, double flanged, multi width - 2.44m</t>
  </si>
  <si>
    <t>Pavement/channel drain suitable for light vehicle traffic</t>
  </si>
  <si>
    <t>Corner connector</t>
  </si>
  <si>
    <t>End cap</t>
  </si>
  <si>
    <t>End outlet (to 110mm pipe)</t>
  </si>
  <si>
    <t>Standard A15 rated pavement/channel drain with galvanised grate</t>
  </si>
  <si>
    <t>Pair of end cap/outlets with knock through sections for connection to 110mm pipe</t>
  </si>
  <si>
    <t>Slotted top pavement/channel drain (A15 rated)</t>
  </si>
  <si>
    <t>Accessory pack (2 x end caps and an outlet guard)</t>
  </si>
  <si>
    <t>Corner connector/access junction</t>
  </si>
  <si>
    <t>D400 rated channel drain with iron grating, suitable for all road traffic</t>
  </si>
  <si>
    <t>C250 rated channel drain with iron grating, suitable for most slow moving traffic</t>
  </si>
  <si>
    <t>End cap for C250 or D400</t>
  </si>
  <si>
    <t>160mm</t>
  </si>
  <si>
    <t>110mm</t>
  </si>
  <si>
    <t>40mm</t>
  </si>
  <si>
    <t>End outlet for C250/D400 to fit to</t>
  </si>
  <si>
    <t>200mm wide mini underground chamber base with 2 x 110mm (4") inlets and a 110mm (4") centre run. Comes with a 600mm tall riser (that can be cut down)</t>
  </si>
  <si>
    <t>Sealed, round lid/cover for 200mm chamber includes frame</t>
  </si>
  <si>
    <t>Sealed, round, aluminium lid/cover for 320mm chamber - includes frame (pedestrian use)</t>
  </si>
  <si>
    <t>Sealed, square, plastic lid/cover for 320mm chamber - includes frame (suitable for driveways (35KN)</t>
  </si>
  <si>
    <t>300x300mm 40mm recessed 10T double sealed lid with secrity screws and a metal frame</t>
  </si>
  <si>
    <t>300x300mm 70mm recessed 5T double sealed lid with metal frame &amp; round base connector</t>
  </si>
  <si>
    <t>320mm wide small underground chamber base a socketed 110mm (4") centre run &amp; 2 x 110mm inlet sockets</t>
  </si>
  <si>
    <t>320mm wide small underground chamber base with a socketed 110mm (4") centre run &amp; 4 x 110mm inlet sockets</t>
  </si>
  <si>
    <t>450mm underground chamber base with a socketed 160mm (6") centre run,  2 x 160mm (6") &amp; 2 x 110mm (4") socketed inlets</t>
  </si>
  <si>
    <t>450mm underground chamber base with a socketed 160mm (6") centre run &amp; 4 x 110mm (4") socketed inlets</t>
  </si>
  <si>
    <t>Sealed, round, plastic lid/cover with infill gap for use in lawns, gravel paths etc. Fits 450mm chamber - includes frame (pedestrian use)</t>
  </si>
  <si>
    <t>Sealed, round, plastic lid/cover for 320mm chamber - includes frame - suitable for driveways (35KN)</t>
  </si>
  <si>
    <t>Sealed, round, plastic lid/cover for 450mm chamber - includes frame - suitable for driveways (35KN)</t>
  </si>
  <si>
    <t>Sealed, square, plastic lid/cover for 450mm chamber - includes frame - suitable for driveways (35KN)</t>
  </si>
  <si>
    <t>A15 rated cast iron round cover &amp; frame for 450mm manhole (pedestrian use)</t>
  </si>
  <si>
    <t>B125 rated cast iron round cover &amp; frame for 450mm manhole (light vehicle traffic)</t>
  </si>
  <si>
    <t>C250 rated cast iron round cover &amp; frame for 450mm manhole (general vehicle traffic)</t>
  </si>
  <si>
    <t>B125 rated cast iron square cover &amp; frame for round 450mm manhole (light vehicle traffic)</t>
  </si>
  <si>
    <t>Non man entry reducer for 450mm chamber when going below 1.2m deep. Fits to top riser to restrict access.</t>
  </si>
  <si>
    <t>Raising piece (riser) for 610x460mm chamber base (180mm high)</t>
  </si>
  <si>
    <t>610x460mm underground chamber base with a socketed 110mm (4") centre run &amp; 4 x 110mm inlet sockets</t>
  </si>
  <si>
    <t>450x450mm 40mm recessed 10T double sealed lid with security screws and a metal frame</t>
  </si>
  <si>
    <t>450x450mm 40mm recessed 10T 'O' ring sealed lid with security screws and a plastic frame</t>
  </si>
  <si>
    <t>450x450mm 40mm recessed 10T double sealed lid with security screws, a plastic frame and round base connection</t>
  </si>
  <si>
    <t>600x450mm B125 single seal black iron lid - slide out design (includes frame)</t>
  </si>
  <si>
    <t>600x450mm single seal aluminium lid with security screws and a plastic frame</t>
  </si>
  <si>
    <t>2.5T</t>
  </si>
  <si>
    <t>5T</t>
  </si>
  <si>
    <t>10T</t>
  </si>
  <si>
    <t>17T</t>
  </si>
  <si>
    <t>25T</t>
  </si>
  <si>
    <t>600x450mm 'O' ring sealed aluminium lid with security screws and a plastic frame</t>
  </si>
  <si>
    <t>600x450mm 44T chequer plate lid in steel frame</t>
  </si>
  <si>
    <t>600x600mm double sealed aluminium lid with security screws and a steel frame</t>
  </si>
  <si>
    <t>600x600mm single sealed aluminium lid with steel frame</t>
  </si>
  <si>
    <t>600x600mm 44T double sealed chequer plate lid with steel frame</t>
  </si>
  <si>
    <t>600x600mm 40mm recessed 10T double sealed lid with security screws and a metal frame</t>
  </si>
  <si>
    <t>600x600mm 40mm recessed 10T 'O' ring sealed lid with security screws and a plastic frame</t>
  </si>
  <si>
    <t>600x600mm 69mm recessed 5T double sealed lid with lift key and plastic frame</t>
  </si>
  <si>
    <t>450x450mm 70mm recessed 10T double sealed lid with built-in lift key, plastic frame and round base connection</t>
  </si>
  <si>
    <t>225mm silt bucket for yard gully</t>
  </si>
  <si>
    <t>Dished hinged C250 iron yard gully grate &amp; frame</t>
  </si>
  <si>
    <t>225x225mm</t>
  </si>
  <si>
    <t>280x440mm</t>
  </si>
  <si>
    <t>325x325mm</t>
  </si>
  <si>
    <t>420x420mm</t>
  </si>
  <si>
    <t>152x127mm</t>
  </si>
  <si>
    <t>152x152mm</t>
  </si>
  <si>
    <t>Flat hinged C250 iron yard gully grate &amp; frame</t>
  </si>
  <si>
    <t>Captive hinged D400 iron yard gully grate &amp; frame</t>
  </si>
  <si>
    <t>Iron hinged surface access box</t>
  </si>
  <si>
    <t>Multi-junction for land drains - 45 degree 'Y' branch/junction with ends that can be cut to fit 60, 80 or 100mm land drains</t>
  </si>
  <si>
    <t>100mm (4") wide land drain - 100m long</t>
  </si>
  <si>
    <t>100mm (4") wide land drain - 25m long</t>
  </si>
  <si>
    <t>100mm (4") wide land drain - 50m long</t>
  </si>
  <si>
    <t>160mm (6") wide land drain - 50m long</t>
  </si>
  <si>
    <t>63/50mm x 50m black twinwall electric ducting with drawstring</t>
  </si>
  <si>
    <t>110/94mm x 50m black twinwall electric ducting with drawstring</t>
  </si>
  <si>
    <t>44/38mm x 100m black polyduct electric ducting with drawstring</t>
  </si>
  <si>
    <t>Detectable Mesh - electric 200mm x 100m</t>
  </si>
  <si>
    <t>Detectable mesh - water 200mm x 100m</t>
  </si>
  <si>
    <t>Detectable mesh - gas 200mm x 100m</t>
  </si>
  <si>
    <t>38mm Hockey Stick (for meter box)</t>
  </si>
  <si>
    <t>6mm draw cord x 220 metre coil</t>
  </si>
  <si>
    <t>6mm draw cord 500m Drum</t>
  </si>
  <si>
    <t>75mm to 75mm (3") flexible coupler/band seal with two constricting clips - both at 75mm</t>
  </si>
  <si>
    <t>38mm to 38mm flexible coupler/band seal to fit 32mm (1 1/4) pipe, with two constricting clips - both at 38mm</t>
  </si>
  <si>
    <t>45mm to 45mm flexible coupler/band seal to fit 40mm (1 1/2") pipe, with two constricting clips - both at 45mm</t>
  </si>
  <si>
    <t>4" clay to 110mm (4") plastic flexible coupler/band seal with two constricting  clips - one at 110mm, one at 130mm for standard 4" clay</t>
  </si>
  <si>
    <t>110mm (4") cast/plastic to 110mm (4") cast/plastic flexible coupler/band seal with two constricting clips, both at 105-127mm</t>
  </si>
  <si>
    <t>57mm to 57mm flexible coupler/band seal to fit 50mm (2") pipe, with two constricting clips - both at 57mm</t>
  </si>
  <si>
    <t>6" clay to 160mm (6") plastic flexible coupler/band seal with two constricting  clips - one at 160mm, one at 185mm for 6" clay</t>
  </si>
  <si>
    <t>160mm (6") cast/plastic to 110mm (4") cast/plastic flexible coupler/band seal with two constricting clips - one at 110mm, one at 160mm</t>
  </si>
  <si>
    <t>160mm (6") cast/plastic to 160mm (6") cast/plastic flexible coupler/band seal with two constricting clips, both at 160mm</t>
  </si>
  <si>
    <t>150mm (6") black square plastic grid for drains/hoppers/gullies</t>
  </si>
  <si>
    <t>Drain tidy/leaf guard to stop debris blocking access to drains</t>
  </si>
  <si>
    <t>110/94mm x 50m blue twinwall water ducting with drawstring</t>
  </si>
  <si>
    <t>63/50mm x 50m blue twinwall water ducting with drawstring</t>
  </si>
  <si>
    <t>100mm x 50m perforated yellow gas ducting with drawstring</t>
  </si>
  <si>
    <t>60mm x 50m perforated yellow gas ducting with drawstring</t>
  </si>
  <si>
    <t>4" clay to 4" clay flexible coupler/band seal with two constricting  clips - both at 130mm</t>
  </si>
  <si>
    <t>6" clay to 110mm (4") plastic flexible coupler/band seal with two constricting  clips - one at 185mm, one at 110mm</t>
  </si>
  <si>
    <t>6" clay to 6" clay flexible coupler/band seal with two constricting  clips - each at 185mm</t>
  </si>
  <si>
    <t>Large 4" clay (salt glaze) to 110mm (4") plastic flexible coupler/band seal with two constricting clips - one at 110mm, one at 140mm</t>
  </si>
  <si>
    <t>4" (105-116mm) 90 degree flexible band seal with two constricting clips</t>
  </si>
  <si>
    <t>4" (105-116mm) end cap flexible band seal with a constricting clip</t>
  </si>
  <si>
    <t>6" (155-165mm) end cap flexible band seal with a constricting clip</t>
  </si>
  <si>
    <t>4" (105-116mm) 'T' branch flexible band seal with three constricting clips</t>
  </si>
  <si>
    <t>Large 6" clay (salt glaze) to 160mm (6") plastic flexible coupler/band seal with two constricting  clips - one at 180-200mm, one at 160-180mm</t>
  </si>
  <si>
    <t>Drain tracing dye - red - 200g</t>
  </si>
  <si>
    <t>110mm pipe chamfering tool</t>
  </si>
  <si>
    <t>Cement dye - red - 1kg</t>
  </si>
  <si>
    <t>Cement dye - brown - 1kg</t>
  </si>
  <si>
    <t>Cement dye - yellow - 1kg</t>
  </si>
  <si>
    <t>Accelerator/frostproofer-5L</t>
  </si>
  <si>
    <t>Mortar plasticiser - 5L</t>
  </si>
  <si>
    <t>SBR additive - 5L</t>
  </si>
  <si>
    <t>Brick &amp; patio cleaner - 5L</t>
  </si>
  <si>
    <t>Wonder wipes - 80 pack</t>
  </si>
  <si>
    <t>Roll of tradesman's tissue - 2 ply - 150m - white</t>
  </si>
  <si>
    <t>Tools &amp; Accessories</t>
  </si>
  <si>
    <t>SILMISBO1</t>
  </si>
  <si>
    <t>Cement dye - 1kg</t>
  </si>
  <si>
    <t>red</t>
  </si>
  <si>
    <t>yellow</t>
  </si>
  <si>
    <t>SBR additive</t>
  </si>
  <si>
    <t>25L</t>
  </si>
  <si>
    <t>5L</t>
  </si>
  <si>
    <t>Service Ducting</t>
  </si>
  <si>
    <t>80mm wide land drain - 100m long</t>
  </si>
  <si>
    <t>80mm wide land drain - 50m long</t>
  </si>
  <si>
    <t>80mm wide land drain - 25m long</t>
  </si>
  <si>
    <t>60mm wide land drain - 50m long</t>
  </si>
  <si>
    <t>Blanking plug for inlet of underground chamber base</t>
  </si>
  <si>
    <t>Heavy duty</t>
  </si>
  <si>
    <t>Recessed</t>
  </si>
  <si>
    <t>Yard Gullies, Grates &amp; Access Points</t>
  </si>
  <si>
    <t>Land Drains</t>
  </si>
  <si>
    <t>Manholes</t>
  </si>
  <si>
    <t>Manhole lifting key</t>
  </si>
  <si>
    <t>600x450mm 40mm recessed 10T double sealed lid with security screws and a metal frame</t>
  </si>
  <si>
    <t>600x450mm 40mm recessed 10T 'O' ring sealed lid with security screws and a plastic frame</t>
  </si>
  <si>
    <t>600x450mm 65mm recessed 5T double sealed lid with security screws and a plastic frame</t>
  </si>
  <si>
    <t>600x450mm 69mm recessed 10T double sealed lid with security screws and a metal frame</t>
  </si>
  <si>
    <t>600x450mm 69mm recessed 10T double sealed lid with security screws and a plastic frame</t>
  </si>
  <si>
    <t>Channel Drains</t>
  </si>
  <si>
    <t>Sump unit with grate</t>
  </si>
  <si>
    <t>C250</t>
  </si>
  <si>
    <t>D400</t>
  </si>
  <si>
    <t>+</t>
  </si>
  <si>
    <t>.</t>
  </si>
  <si>
    <t>Flexible couplers</t>
  </si>
  <si>
    <t>General Building Products</t>
  </si>
  <si>
    <t>Pan Connectors</t>
  </si>
  <si>
    <t>WASPANTO1</t>
  </si>
  <si>
    <t>WASPANTO3</t>
  </si>
  <si>
    <t>WASPANTO7</t>
  </si>
  <si>
    <t>WASPANTO4</t>
  </si>
  <si>
    <t>ZZ00000648</t>
  </si>
  <si>
    <t>WASPANTO5</t>
  </si>
  <si>
    <t>WASPANTO6</t>
  </si>
  <si>
    <t>WASPANTO2</t>
  </si>
  <si>
    <t>Bent 90° pan connector</t>
  </si>
  <si>
    <t>Bent 90° pan connector with 32mm inlet</t>
  </si>
  <si>
    <t>UND110BENTO2</t>
  </si>
  <si>
    <t>UND110BENTO3</t>
  </si>
  <si>
    <t>UND110BENTO4</t>
  </si>
  <si>
    <t>UND110BENTO5</t>
  </si>
  <si>
    <t>UND110BENTO6</t>
  </si>
  <si>
    <t>UND110BENTO7</t>
  </si>
  <si>
    <t>UND110BENET11</t>
  </si>
  <si>
    <t>UND110BENTO8</t>
  </si>
  <si>
    <t>UND110BENTO9</t>
  </si>
  <si>
    <t>UND110BENTO10</t>
  </si>
  <si>
    <t>UND110BENET10</t>
  </si>
  <si>
    <t>UND110ACCET13</t>
  </si>
  <si>
    <t>UND110BENET21</t>
  </si>
  <si>
    <t>UND110BENET20</t>
  </si>
  <si>
    <t>UND110BENTO1</t>
  </si>
  <si>
    <t>15°  bend</t>
  </si>
  <si>
    <t>Single Socket</t>
  </si>
  <si>
    <t>Double Socket</t>
  </si>
  <si>
    <t>30°  bend</t>
  </si>
  <si>
    <t>45°  bend</t>
  </si>
  <si>
    <t>90°  bend</t>
  </si>
  <si>
    <t>Double socket adjustable bend</t>
  </si>
  <si>
    <t>0° - 90°  bend</t>
  </si>
  <si>
    <t>0° - 45°  bend</t>
  </si>
  <si>
    <t>0° - 30°  bend</t>
  </si>
  <si>
    <t>45°</t>
  </si>
  <si>
    <t>90°</t>
  </si>
  <si>
    <t>Long radius bend - plain ends</t>
  </si>
  <si>
    <t>double socket rest bend with extended foot</t>
  </si>
  <si>
    <t>UND110PIPET10</t>
  </si>
  <si>
    <t>UND110PIPTO1</t>
  </si>
  <si>
    <t>UND110PIPET12</t>
  </si>
  <si>
    <t>UND110PIPTO2</t>
  </si>
  <si>
    <t>UND110MISTO6</t>
  </si>
  <si>
    <t>3m pipe</t>
  </si>
  <si>
    <t>plain - no socket</t>
  </si>
  <si>
    <t>UND110BRATO1</t>
  </si>
  <si>
    <t>UND110BRATO2</t>
  </si>
  <si>
    <t>UND110BRATO3</t>
  </si>
  <si>
    <t>UND110BRATO4</t>
  </si>
  <si>
    <t>6m pipe</t>
  </si>
  <si>
    <t>45°  'Y' branch/junction</t>
  </si>
  <si>
    <t>Triple Socket</t>
  </si>
  <si>
    <t>90° 'T' branch/junction</t>
  </si>
  <si>
    <t>UND110COUTO1</t>
  </si>
  <si>
    <t>UND110COUTO2</t>
  </si>
  <si>
    <t>UND110MISTO2</t>
  </si>
  <si>
    <t>UND110MISET13</t>
  </si>
  <si>
    <t>UND110ACCET10</t>
  </si>
  <si>
    <t>UND110ACCET12</t>
  </si>
  <si>
    <t>UND110ACCET11</t>
  </si>
  <si>
    <t>90° double socket access bend with screwed access hatch</t>
  </si>
  <si>
    <t>ZZ00000152</t>
  </si>
  <si>
    <t>UND110MISTO3</t>
  </si>
  <si>
    <t>UND110MISTO1</t>
  </si>
  <si>
    <t>WITH centre stop</t>
  </si>
  <si>
    <t>Slip/repair - NO centre stop</t>
  </si>
  <si>
    <t>Blanking Cap</t>
  </si>
  <si>
    <t>To fit OVER plain pipe</t>
  </si>
  <si>
    <t>To fit INTO socket (socket plug)</t>
  </si>
  <si>
    <t>N/A</t>
  </si>
  <si>
    <t>Aluminium oval</t>
  </si>
  <si>
    <t>Plastic oval</t>
  </si>
  <si>
    <t>Rodding Point or Rodding Eye</t>
  </si>
  <si>
    <t>Plastic square surface</t>
  </si>
  <si>
    <t>UND110GULTO5</t>
  </si>
  <si>
    <t>UND110GULTO1</t>
  </si>
  <si>
    <t>UND110GULET10</t>
  </si>
  <si>
    <t>Roddable bottle gully</t>
  </si>
  <si>
    <t>Single plain ended inlet &amp; round grid top</t>
  </si>
  <si>
    <t>2 x plain ended inlets &amp; round grid top</t>
  </si>
  <si>
    <t>2 x socket inlets &amp; adjustable height square grid top</t>
  </si>
  <si>
    <t>UND110GULTO4</t>
  </si>
  <si>
    <t>UND110GULTO6</t>
  </si>
  <si>
    <t>UND110GULET12</t>
  </si>
  <si>
    <t>UND110GULET11</t>
  </si>
  <si>
    <t>UND110GULET14</t>
  </si>
  <si>
    <t>UND110GULTO2</t>
  </si>
  <si>
    <t>UND110GULTO3</t>
  </si>
  <si>
    <t>UND110HOPTO1</t>
  </si>
  <si>
    <t>UND110HOPTO2</t>
  </si>
  <si>
    <t>UND110HOPET10</t>
  </si>
  <si>
    <t>UNDMISSX1</t>
  </si>
  <si>
    <t>UND110WASET13</t>
  </si>
  <si>
    <t>UND110WASET14</t>
  </si>
  <si>
    <t>UND110WASET10</t>
  </si>
  <si>
    <t>UND110WASET11</t>
  </si>
  <si>
    <t>UND110WASET12</t>
  </si>
  <si>
    <t>UND110MISTO4</t>
  </si>
  <si>
    <t>UND110MISTO5</t>
  </si>
  <si>
    <t>UNDMISSX2</t>
  </si>
  <si>
    <t>Waste adapter - goes into 110mm socket</t>
  </si>
  <si>
    <t>Double waste adapter - goes into 110mm socket</t>
  </si>
  <si>
    <t>UND160PIPTO1</t>
  </si>
  <si>
    <t>UND160PIPTO2</t>
  </si>
  <si>
    <t>UND160MISTO2</t>
  </si>
  <si>
    <t>UND160BENTO1</t>
  </si>
  <si>
    <t>UND160BENTO2</t>
  </si>
  <si>
    <t>UND160BENTO3</t>
  </si>
  <si>
    <t>UND160BENTO4</t>
  </si>
  <si>
    <t>UND160BENTO5</t>
  </si>
  <si>
    <t>UND160BENTO6</t>
  </si>
  <si>
    <t>UND160BENTO8</t>
  </si>
  <si>
    <t>UND160BENTO10</t>
  </si>
  <si>
    <t>UND160BENET11</t>
  </si>
  <si>
    <t>UND160BENET10</t>
  </si>
  <si>
    <t>UND160BENTO7</t>
  </si>
  <si>
    <t>UND160BRAET18</t>
  </si>
  <si>
    <t>UND160BENTO9</t>
  </si>
  <si>
    <t>UND160BRAET17</t>
  </si>
  <si>
    <t>UND160BRATO1</t>
  </si>
  <si>
    <t>UND160BRAET12</t>
  </si>
  <si>
    <t>UND160BRATO2</t>
  </si>
  <si>
    <t>UND160BRAET13</t>
  </si>
  <si>
    <t>90° REDUCING 'T' with 110mm branch/junction</t>
  </si>
  <si>
    <t>45° REDUCING 'Y' with 110mm branch/junction</t>
  </si>
  <si>
    <t>UND160COUET10</t>
  </si>
  <si>
    <t>UND160COUTO1</t>
  </si>
  <si>
    <t>UND160MISTO1</t>
  </si>
  <si>
    <t>UND160MISTO10</t>
  </si>
  <si>
    <t>UND160MISET15</t>
  </si>
  <si>
    <t>UND160ACCET11</t>
  </si>
  <si>
    <t>UND160ACCET12</t>
  </si>
  <si>
    <t>UND160ACCET10</t>
  </si>
  <si>
    <t>UND160MISET12</t>
  </si>
  <si>
    <t>200mm (8") underground</t>
  </si>
  <si>
    <t>UND200ET11</t>
  </si>
  <si>
    <t>UND200ET12</t>
  </si>
  <si>
    <t>UND200ET10</t>
  </si>
  <si>
    <t>UND200ET13</t>
  </si>
  <si>
    <t>UND200ET16</t>
  </si>
  <si>
    <t>UND200ET20</t>
  </si>
  <si>
    <t>UND200ET14</t>
  </si>
  <si>
    <t>UND200ET17</t>
  </si>
  <si>
    <t>90° double socket REDUCING 'T'  branch/junction</t>
  </si>
  <si>
    <t>110mm branch</t>
  </si>
  <si>
    <t>160mm branch</t>
  </si>
  <si>
    <t>UND200ET15</t>
  </si>
  <si>
    <t>UND200ET18</t>
  </si>
  <si>
    <t>UND200ET19</t>
  </si>
  <si>
    <t>45° double socket REDUCING 'Y' branch/junction</t>
  </si>
  <si>
    <t>UND200ET21</t>
  </si>
  <si>
    <t>UND200ET25</t>
  </si>
  <si>
    <t>UND200ET23</t>
  </si>
  <si>
    <t>UND200ET24</t>
  </si>
  <si>
    <t>UND200ET22</t>
  </si>
  <si>
    <t>UND250ET11</t>
  </si>
  <si>
    <t>UND250ET12</t>
  </si>
  <si>
    <t>UND250ET10</t>
  </si>
  <si>
    <t>UND250ET13</t>
  </si>
  <si>
    <t>UND250ET18</t>
  </si>
  <si>
    <t>UND250ET23</t>
  </si>
  <si>
    <t>90° double socket bend</t>
  </si>
  <si>
    <t>UND250ET14</t>
  </si>
  <si>
    <t>UND250ET19</t>
  </si>
  <si>
    <t>UND250ET15</t>
  </si>
  <si>
    <t>UND250ET16</t>
  </si>
  <si>
    <t>UND250ET17</t>
  </si>
  <si>
    <t>UND250ET20</t>
  </si>
  <si>
    <t>UND250ET21</t>
  </si>
  <si>
    <t>UND250ET22</t>
  </si>
  <si>
    <t>UND250ET24</t>
  </si>
  <si>
    <t>UND250ET25</t>
  </si>
  <si>
    <t>UND250ET28</t>
  </si>
  <si>
    <t>UND250ET29</t>
  </si>
  <si>
    <t>250mm (10") underground</t>
  </si>
  <si>
    <t>200mm branch</t>
  </si>
  <si>
    <t>315mm (12") underground</t>
  </si>
  <si>
    <t>UND315ET12</t>
  </si>
  <si>
    <t>UND315ET13</t>
  </si>
  <si>
    <t>UND315ET10</t>
  </si>
  <si>
    <t>UND315ET11</t>
  </si>
  <si>
    <t>UND315ET19</t>
  </si>
  <si>
    <t>UND315ET25</t>
  </si>
  <si>
    <t>UND315ET14</t>
  </si>
  <si>
    <t>UND315ET20</t>
  </si>
  <si>
    <t>250mm branch</t>
  </si>
  <si>
    <t>UND315ET15</t>
  </si>
  <si>
    <t>UND315ET16</t>
  </si>
  <si>
    <t>UND315ET17</t>
  </si>
  <si>
    <t>UND315ET18</t>
  </si>
  <si>
    <t>UND315ET21</t>
  </si>
  <si>
    <t>UND315ET22</t>
  </si>
  <si>
    <t>UND315ET23</t>
  </si>
  <si>
    <t>UND315ET24</t>
  </si>
  <si>
    <t>UND315ET26</t>
  </si>
  <si>
    <t>UND315ET27</t>
  </si>
  <si>
    <t>UND315ET30</t>
  </si>
  <si>
    <t>UND315ET31</t>
  </si>
  <si>
    <t>ABOBLAPIPTO1</t>
  </si>
  <si>
    <t>ABOWHIPIPTO1</t>
  </si>
  <si>
    <t>ABOGREPIPTO1</t>
  </si>
  <si>
    <t>ABOBLAPIPTO2</t>
  </si>
  <si>
    <t>ABOWHIPIPTO2</t>
  </si>
  <si>
    <t>ABOGREPIPTO2</t>
  </si>
  <si>
    <t>ABOBLABENTO2</t>
  </si>
  <si>
    <t>ABOWHIBENTO2</t>
  </si>
  <si>
    <t>ABOGREBENTO2</t>
  </si>
  <si>
    <t>45/135° double socket bend</t>
  </si>
  <si>
    <t>45/135° single socket bend</t>
  </si>
  <si>
    <t>ABOBLABENTO3</t>
  </si>
  <si>
    <t>ABOWHIBRATO3</t>
  </si>
  <si>
    <t>ABOGREBRATO3</t>
  </si>
  <si>
    <t>ABOBLABENTO4</t>
  </si>
  <si>
    <t>ABOWHIBENTO4</t>
  </si>
  <si>
    <t>ABOGREBENTO4</t>
  </si>
  <si>
    <t>ABOBLABENTO5</t>
  </si>
  <si>
    <t>ABOWHIBENTO5</t>
  </si>
  <si>
    <t>ABOGREBENTO5</t>
  </si>
  <si>
    <t>90° single socket bend</t>
  </si>
  <si>
    <t>ABOBLABENET15</t>
  </si>
  <si>
    <t>ABOWHIBENET15</t>
  </si>
  <si>
    <t>ABOGREBENET14</t>
  </si>
  <si>
    <t>ABOBLABENET16</t>
  </si>
  <si>
    <t>ABOWHIBENET16</t>
  </si>
  <si>
    <t>ABOGREBENET15</t>
  </si>
  <si>
    <t>ABOBLABRATO2</t>
  </si>
  <si>
    <t>ABOWHIBRATO2</t>
  </si>
  <si>
    <t>ABOGREBRATO2</t>
  </si>
  <si>
    <t>ABOBLABRATO3</t>
  </si>
  <si>
    <t>ABOWHIBRATO7</t>
  </si>
  <si>
    <t>ABOGREBRATO7</t>
  </si>
  <si>
    <t>ABOBLABRATO4</t>
  </si>
  <si>
    <t>ABOGREBRATO4</t>
  </si>
  <si>
    <t>ABOWHIBRATO4</t>
  </si>
  <si>
    <t>ABOBLABRATO5</t>
  </si>
  <si>
    <t>ABOGREBRATO5</t>
  </si>
  <si>
    <t>ABOWHIBRATO5</t>
  </si>
  <si>
    <t>ABOBLABRATO6</t>
  </si>
  <si>
    <t>ABOWHIBRATO6</t>
  </si>
  <si>
    <t>ABOGREBRATO6</t>
  </si>
  <si>
    <t>ABOBLABENTO1</t>
  </si>
  <si>
    <t>ABOWHIBENTO1</t>
  </si>
  <si>
    <t>ABOGREBENTO1</t>
  </si>
  <si>
    <t>ABOBLABRATO1</t>
  </si>
  <si>
    <t>ABOWHIBRATO1</t>
  </si>
  <si>
    <t>ABOGREBRATO1</t>
  </si>
  <si>
    <t>ABOBLAMISTO1</t>
  </si>
  <si>
    <t>ABOWHIMISTO1</t>
  </si>
  <si>
    <t>ABOGREMISTO1</t>
  </si>
  <si>
    <t>ABOBLAPIPTO4</t>
  </si>
  <si>
    <t>ABOWHIPIPTO3</t>
  </si>
  <si>
    <t>ABOGREPIPTO3</t>
  </si>
  <si>
    <t>ABOBLACOUTO1</t>
  </si>
  <si>
    <t>ABOWHIMISTO3</t>
  </si>
  <si>
    <t>ABOGREMISTO3</t>
  </si>
  <si>
    <t>ABOBLACOUET11</t>
  </si>
  <si>
    <t>ABOWHICOUET10</t>
  </si>
  <si>
    <t>ABOGRECOUET10</t>
  </si>
  <si>
    <t>ABOBLACOUET13</t>
  </si>
  <si>
    <t>ABOWHICOUET11</t>
  </si>
  <si>
    <t>ABOBLAMISET14</t>
  </si>
  <si>
    <t>ABOWHIMISET12</t>
  </si>
  <si>
    <t>ABOGREMISET15</t>
  </si>
  <si>
    <t>ABOBLAMISTO4</t>
  </si>
  <si>
    <t>ABOWHIMISTO6</t>
  </si>
  <si>
    <t>ABOGREMISTO6</t>
  </si>
  <si>
    <t>ABOALLMISET10</t>
  </si>
  <si>
    <t>ABOBLAPIPET14</t>
  </si>
  <si>
    <t>ABOBLAPIPET15</t>
  </si>
  <si>
    <t>ABOBLAPIPET16</t>
  </si>
  <si>
    <t>ABOBLAPIPET17</t>
  </si>
  <si>
    <t>ABOBLACLIET10</t>
  </si>
  <si>
    <t>ABOGRECLIET10</t>
  </si>
  <si>
    <t>ABOBLABENET24</t>
  </si>
  <si>
    <t>ABOGREBENET20</t>
  </si>
  <si>
    <t>ABOBLABENET25</t>
  </si>
  <si>
    <t>ABOGREBENET21</t>
  </si>
  <si>
    <t>ABOBLABENET26</t>
  </si>
  <si>
    <t>ABOGREBENET22</t>
  </si>
  <si>
    <t>ABOBLABENET27</t>
  </si>
  <si>
    <t>ABOBLABENET28</t>
  </si>
  <si>
    <t>ABOBLABRAET25</t>
  </si>
  <si>
    <t>ABOGREBRAET26</t>
  </si>
  <si>
    <t>ABOBLABRAET24</t>
  </si>
  <si>
    <t>ABOGREBRAET25</t>
  </si>
  <si>
    <t>ABOGREBRAET22</t>
  </si>
  <si>
    <t>ABOBLABRAET23</t>
  </si>
  <si>
    <t>ABOGREBRAET24</t>
  </si>
  <si>
    <t>ABOBLABRAET21</t>
  </si>
  <si>
    <t>ABOGREBRAET21</t>
  </si>
  <si>
    <t>ABOBLABRAET22</t>
  </si>
  <si>
    <t>ABOGREBRAET23</t>
  </si>
  <si>
    <t>ABOBLACOUET14</t>
  </si>
  <si>
    <t>ABOBLACOUET15</t>
  </si>
  <si>
    <t>ABOBLAMISET20</t>
  </si>
  <si>
    <t>ABOGREMISET20</t>
  </si>
  <si>
    <t>ABOBLAMISET21</t>
  </si>
  <si>
    <t>ABOGREMISET21</t>
  </si>
  <si>
    <t>ABOBLAACCET12</t>
  </si>
  <si>
    <t>ABOGREACCET12</t>
  </si>
  <si>
    <t>ABOBLAMISTO2</t>
  </si>
  <si>
    <t>ABOWHIMISTO2</t>
  </si>
  <si>
    <t>ABOGREMISTO2</t>
  </si>
  <si>
    <t>ABOBLAMISTO3</t>
  </si>
  <si>
    <t>ABOWHIMISTO5</t>
  </si>
  <si>
    <t>ABOGREMISET14</t>
  </si>
  <si>
    <t>ABOBLAMISTO7</t>
  </si>
  <si>
    <t>ABOWHIMIS101</t>
  </si>
  <si>
    <t>ABOGREMISET18</t>
  </si>
  <si>
    <t>ABOBLAMISTO8</t>
  </si>
  <si>
    <t>ABOWHIMISTO8</t>
  </si>
  <si>
    <t>ABOGREMISET19</t>
  </si>
  <si>
    <t>ABOBLAMISTO5</t>
  </si>
  <si>
    <t>ABOWHIMISET11</t>
  </si>
  <si>
    <t>ABOGREMISET13</t>
  </si>
  <si>
    <t>ABOBLAMISTO6</t>
  </si>
  <si>
    <t>ABOWHIMISTO7</t>
  </si>
  <si>
    <t>ABOGREMISTO7</t>
  </si>
  <si>
    <t>ABOALLMISTO1</t>
  </si>
  <si>
    <t>ABOALLMISTO2</t>
  </si>
  <si>
    <t>ABOALLMISET13</t>
  </si>
  <si>
    <t>ABOBLAMISTO9</t>
  </si>
  <si>
    <t>ABOWHIMISTO9</t>
  </si>
  <si>
    <t>ABOGREMISTO8</t>
  </si>
  <si>
    <t>ABOBLAMISET16</t>
  </si>
  <si>
    <t>ABOGREMISET17</t>
  </si>
  <si>
    <t>ABOBLAWASET13</t>
  </si>
  <si>
    <t>ABOWHIWASET13</t>
  </si>
  <si>
    <t>ABOGREWASET13</t>
  </si>
  <si>
    <t>ABOBLAWASET14</t>
  </si>
  <si>
    <t>ABOWHIWASET14</t>
  </si>
  <si>
    <t>ABOGREWASET14</t>
  </si>
  <si>
    <t>ABOBLAWASET10</t>
  </si>
  <si>
    <t>ABOWHIWASET10</t>
  </si>
  <si>
    <t>ABOGREWASET10</t>
  </si>
  <si>
    <t>ABOBLAWASET11</t>
  </si>
  <si>
    <t>ABOWHIWASET11</t>
  </si>
  <si>
    <t>ABOGREWASET11</t>
  </si>
  <si>
    <t>ABOBLAWASET12</t>
  </si>
  <si>
    <t>ABOWHIWASET12</t>
  </si>
  <si>
    <t>ABOGREWASET12</t>
  </si>
  <si>
    <t>ABOBLABENET17</t>
  </si>
  <si>
    <t>ABOWHIBENET17</t>
  </si>
  <si>
    <t>ABOGREBENET16</t>
  </si>
  <si>
    <r>
      <t>Short boss pipe with 4x63mm inlets to take rubber bosses</t>
    </r>
    <r>
      <rPr>
        <sz val="8"/>
        <color theme="1"/>
        <rFont val="Tahoma"/>
        <family val="2"/>
      </rPr>
      <t xml:space="preserve"> (double open sockets that require sealing e.g. using solvent cement)</t>
    </r>
  </si>
  <si>
    <t>32mm</t>
  </si>
  <si>
    <t>50mm</t>
  </si>
  <si>
    <t>63mm rubber boss adapter</t>
  </si>
  <si>
    <t>ZZ00000615</t>
  </si>
  <si>
    <t>Intumescent fire collar - fire rated</t>
  </si>
  <si>
    <t>ABOALLFIRTN2</t>
  </si>
  <si>
    <t>ABOALLFIRTN1</t>
  </si>
  <si>
    <t>ABOALLFIRTN3</t>
  </si>
  <si>
    <t>2hrs</t>
  </si>
  <si>
    <t>4hrs</t>
  </si>
  <si>
    <t>ABOBLASOLKS10</t>
  </si>
  <si>
    <t>ABOBLASOLKS11</t>
  </si>
  <si>
    <t>ABOBLASOLKS12</t>
  </si>
  <si>
    <t>ABOBLASOLKS13</t>
  </si>
  <si>
    <t>ABOBLASOLKS14</t>
  </si>
  <si>
    <t>ABOBLASOLKS15</t>
  </si>
  <si>
    <t>ABOBLABENET18</t>
  </si>
  <si>
    <t>ABOBLABENET19</t>
  </si>
  <si>
    <t>ABOBLASOLKS16</t>
  </si>
  <si>
    <t>ABOBLASOLKS17</t>
  </si>
  <si>
    <t>ABOBLASOLKS18</t>
  </si>
  <si>
    <t>ABOBLASOLKS19</t>
  </si>
  <si>
    <t>ABOBLASOLKS20</t>
  </si>
  <si>
    <t>ABOBLASOLKS21</t>
  </si>
  <si>
    <t>ABOBLASOL101</t>
  </si>
  <si>
    <t>ABOBLAACCET11</t>
  </si>
  <si>
    <t>ABOBLAACCET10</t>
  </si>
  <si>
    <t>45/135°  black bend</t>
  </si>
  <si>
    <t>90°  black bend</t>
  </si>
  <si>
    <t>Plain - no socket</t>
  </si>
  <si>
    <t>Account Number</t>
  </si>
  <si>
    <t>Delivery Address</t>
  </si>
  <si>
    <t>Company</t>
  </si>
  <si>
    <t>Delivery Post Code</t>
  </si>
  <si>
    <t>Contact Mobile Number</t>
  </si>
  <si>
    <t>Contact Name</t>
  </si>
  <si>
    <t>Total Items Ordered</t>
  </si>
  <si>
    <t>Total excluding VAT</t>
  </si>
  <si>
    <t>Carriage excluding VAT</t>
  </si>
  <si>
    <t>Order total including VAT</t>
  </si>
  <si>
    <t>account</t>
  </si>
  <si>
    <t>debit/credit card</t>
  </si>
  <si>
    <t>BACS/transfer</t>
  </si>
  <si>
    <t xml:space="preserve"> </t>
  </si>
  <si>
    <t>collection</t>
  </si>
  <si>
    <t>400x440mm</t>
  </si>
  <si>
    <t>Triangular hinged D400 iron yard gully grate &amp; frame</t>
  </si>
  <si>
    <t>415c320mm</t>
  </si>
  <si>
    <t>490x345mm</t>
  </si>
  <si>
    <t>Iron gully chute connector</t>
  </si>
  <si>
    <t>Half battered kerb gully unit with hinge &amp; lock</t>
  </si>
  <si>
    <t>300x600mm</t>
  </si>
  <si>
    <t>Yard gully with 110mm outlet</t>
  </si>
  <si>
    <t>Solvent Cement 250ml</t>
  </si>
  <si>
    <t>WSOBLA32MTO3</t>
  </si>
  <si>
    <t>32mm/1.25" pipe 3m</t>
  </si>
  <si>
    <t>32mm/1.25" 135° obtuse bend with two sockets</t>
  </si>
  <si>
    <t>32mm/1.25" 45° conversion bend</t>
  </si>
  <si>
    <t xml:space="preserve"> 32mm/1.25"  90° knuckle bend with two sockets</t>
  </si>
  <si>
    <t>32mm/1.25" 90°swept bend with two sockets</t>
  </si>
  <si>
    <t>32mm/1.25" 90° conversion bend</t>
  </si>
  <si>
    <t>32mm/1.25" coupler</t>
  </si>
  <si>
    <t>32mm/1.25" 90° swept tee</t>
  </si>
  <si>
    <t>32mm/1.25" 45° Y branch</t>
  </si>
  <si>
    <t>32mm/1.25" access plug</t>
  </si>
  <si>
    <t>40mm/1.5" pipe 3m</t>
  </si>
  <si>
    <t>40mm/1.5" 135° obtuse bend with two sockets</t>
  </si>
  <si>
    <t>40mm/1.5" 45° conversion bend</t>
  </si>
  <si>
    <t xml:space="preserve"> 40mm/1.5"  90° knuckle bend with two sockets</t>
  </si>
  <si>
    <t>40mm/1.5" 90°swept bend with two sockets</t>
  </si>
  <si>
    <t>40mm/1.5" 90° conversion bend</t>
  </si>
  <si>
    <t>40mm/1.5" coupler</t>
  </si>
  <si>
    <t>40mm/1.5" 90° swept tee</t>
  </si>
  <si>
    <t>40mm/1.5" 45° Y branch</t>
  </si>
  <si>
    <t>40mm/1.5" - 32mm/1.25" reducer</t>
  </si>
  <si>
    <t>40mm/1.5" access plug</t>
  </si>
  <si>
    <t>Air admittance valve black</t>
  </si>
  <si>
    <t>40mm (1.5") to 32mm (1.25")</t>
  </si>
  <si>
    <t>Reducer with two manual socketed ends</t>
  </si>
  <si>
    <t>200x160mm invert reducer - goes into socket with single 160mm (6") socket</t>
  </si>
  <si>
    <t>Column7</t>
  </si>
  <si>
    <t>List Price</t>
  </si>
  <si>
    <t>Trade Price</t>
  </si>
  <si>
    <t>P1</t>
  </si>
  <si>
    <t>Sales price qty break 2</t>
  </si>
  <si>
    <t>P2</t>
  </si>
  <si>
    <t>Sales price qty break 3</t>
  </si>
  <si>
    <t>P3</t>
  </si>
  <si>
    <t>Sales price qty break 4</t>
  </si>
  <si>
    <t>P4</t>
  </si>
  <si>
    <t>Sales price qty break 5</t>
  </si>
  <si>
    <t>P5</t>
  </si>
  <si>
    <t>WPFBLA21M107</t>
  </si>
  <si>
    <t>WPFWHI21M107</t>
  </si>
  <si>
    <t>WPFBLA21M101</t>
  </si>
  <si>
    <t>WPFBLA21M102</t>
  </si>
  <si>
    <t>WPFBLA21M103</t>
  </si>
  <si>
    <t>WPFWHI21M101</t>
  </si>
  <si>
    <t>WPFWHI21M102</t>
  </si>
  <si>
    <t>WPFWHI21M103</t>
  </si>
  <si>
    <t>WPFBLA21M104</t>
  </si>
  <si>
    <t>WPFWHI21M104</t>
  </si>
  <si>
    <t>WPFBLA21M105</t>
  </si>
  <si>
    <t>WPFBLA21M106</t>
  </si>
  <si>
    <t>WPFWHI21M105</t>
  </si>
  <si>
    <t>WPFWHI21M106</t>
  </si>
  <si>
    <t>WSOGRE32MTO3</t>
  </si>
  <si>
    <t>WSOWHI32MTO3</t>
  </si>
  <si>
    <t>WPFBLA21M108</t>
  </si>
  <si>
    <t>WPFBLA21M109</t>
  </si>
  <si>
    <t>WPFWHI21M108</t>
  </si>
  <si>
    <t>WPFWHI21M109</t>
  </si>
  <si>
    <t>WPFWHI21M100</t>
  </si>
  <si>
    <t>WASWTR40MTO6</t>
  </si>
  <si>
    <t>WASWTR40MET231</t>
  </si>
  <si>
    <t>WASWTR40MTO9</t>
  </si>
  <si>
    <t>WASWTR40MT10</t>
  </si>
  <si>
    <t>WASWTR40M101</t>
  </si>
  <si>
    <t>WASWTR40M102</t>
  </si>
  <si>
    <t>WASWTR40MET23</t>
  </si>
  <si>
    <t>WASWTR70MTO1</t>
  </si>
  <si>
    <t>WASWTR90MFALSE1</t>
  </si>
  <si>
    <t>ABOCASMISGE1</t>
  </si>
  <si>
    <t>ABOCASMISGE2</t>
  </si>
  <si>
    <t>ABOCASMISGE3</t>
  </si>
  <si>
    <t>ABOCASBENGE6</t>
  </si>
  <si>
    <t>ABOCASMISGE4</t>
  </si>
  <si>
    <t>ABOCASMISGE5</t>
  </si>
  <si>
    <t>WPFBLA21M100</t>
  </si>
  <si>
    <t>ABOCASCOUGE1</t>
  </si>
  <si>
    <t>ABOCASMISPV2</t>
  </si>
  <si>
    <t>ABOCASPIPGE3</t>
  </si>
  <si>
    <t>ABOCASBENGE1</t>
  </si>
  <si>
    <t>ABOCASBENGE5</t>
  </si>
  <si>
    <t>ABOCASBENGE2</t>
  </si>
  <si>
    <t>ABOCASBENGE4</t>
  </si>
  <si>
    <t>ABOCASBRAPV1</t>
  </si>
  <si>
    <t>ABOCASBRAGE1</t>
  </si>
  <si>
    <t>ABOCASBRAGE2</t>
  </si>
  <si>
    <t>ABOCASPIPGE1</t>
  </si>
  <si>
    <t>ABOCASMISPV1</t>
  </si>
  <si>
    <t>ABOCASCOUPV1</t>
  </si>
  <si>
    <t>ABOCASMISPV3</t>
  </si>
  <si>
    <t>ABOCASPIPPV1</t>
  </si>
  <si>
    <t>ABOCASPIPGE2</t>
  </si>
  <si>
    <t>ABOCASBENPV2</t>
  </si>
  <si>
    <t>ABOCASBRAPV2</t>
  </si>
  <si>
    <t>ABOCASBENGE3</t>
  </si>
  <si>
    <t>ABOCASBENPV1</t>
  </si>
  <si>
    <t>ABOCASPIPPV2</t>
  </si>
  <si>
    <t>ABOCASBENPV3</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</si>
  <si>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</si>
  <si>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</si>
  <si>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</si>
  <si>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</si>
  <si>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</si>
  <si>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</si>
  <si>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</si>
  <si>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</si>
  <si>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</si>
  <si>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</si>
  <si>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</si>
  <si>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</si>
  <si>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</si>
  <si>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</si>
  <si>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</si>
  <si>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</si>
  <si>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</si>
  <si>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</si>
  <si>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</si>
  <si>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</si>
  <si>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</si>
  <si>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</si>
  <si>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</si>
  <si>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</si>
  <si>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</si>
  <si>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</si>
  <si>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</si>
  <si>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</si>
  <si>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</si>
  <si>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</si>
  <si>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</si>
  <si>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</si>
  <si>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</si>
  <si>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</si>
  <si>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</si>
  <si>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</si>
  <si>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</si>
  <si>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</si>
  <si>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</si>
  <si>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</si>
  <si>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</si>
  <si>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</si>
  <si>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</si>
  <si>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</si>
  <si>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</si>
  <si>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</si>
  <si>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</si>
  <si>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</si>
  <si>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</si>
  <si>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</si>
  <si>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</si>
  <si>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</si>
  <si>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</si>
  <si>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</si>
  <si>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</si>
  <si>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</si>
  <si>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</si>
  <si>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</si>
  <si>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</si>
  <si>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</si>
  <si>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</si>
  <si>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</si>
  <si>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</si>
  <si>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24hr Courier</t>
  </si>
  <si>
    <r>
      <t xml:space="preserve">Delivery Method </t>
    </r>
    <r>
      <rPr>
        <sz val="8"/>
        <color theme="1"/>
        <rFont val="Calibri"/>
        <family val="2"/>
        <scheme val="minor"/>
      </rPr>
      <t>(use dropdown)</t>
    </r>
  </si>
  <si>
    <r>
      <t xml:space="preserve">Payment Method </t>
    </r>
    <r>
      <rPr>
        <sz val="11"/>
        <color theme="1"/>
        <rFont val="Calibri"/>
        <family val="2"/>
        <scheme val="minor"/>
      </rPr>
      <t xml:space="preserve"> </t>
    </r>
    <r>
      <rPr>
        <sz val="8"/>
        <color theme="1"/>
        <rFont val="Calibri"/>
        <family val="2"/>
        <scheme val="minor"/>
      </rPr>
      <t>(use dropdown)</t>
    </r>
  </si>
  <si>
    <t>1 x mechanical 32mm socket</t>
  </si>
  <si>
    <t>2 x  mechanical 32mm sockets</t>
  </si>
  <si>
    <t>2 x  mechanical 40mm sockets</t>
  </si>
  <si>
    <t>32, 40mm  &amp; 50mm Solvent Weld</t>
  </si>
  <si>
    <t>110mm (4') Aboveground</t>
  </si>
  <si>
    <t>110mm (4') Aboveground Solvent Weld</t>
  </si>
  <si>
    <t>Access pipe (double socket) with screw-off inspection/maintenance hatch</t>
  </si>
  <si>
    <t>£</t>
  </si>
  <si>
    <t>P swan neck pan connector</t>
  </si>
  <si>
    <t>Column71</t>
  </si>
  <si>
    <t>local delivery</t>
  </si>
  <si>
    <t>Contents</t>
  </si>
  <si>
    <t>3 - Flexible couplers</t>
  </si>
  <si>
    <t>23 - Confirmation</t>
  </si>
  <si>
    <t>How to use this order from the place an order with SBP</t>
  </si>
  <si>
    <t>110 to single 32mm waste adapter - goes into 110mm socket and has mechanical 32mm socket</t>
  </si>
  <si>
    <t>110 to single 40mm waste adapter - goes into 110mm socket and has mechanical 32mm socket</t>
  </si>
  <si>
    <t>110 to double waste adapter - goes into 110mm socket &amp; has 32mm &amp; 40mm mechanical sockets</t>
  </si>
  <si>
    <t>110 to double 32mm waste adapter - into 110mm socket &amp; has two 32mm mechanical sockets</t>
  </si>
  <si>
    <t>110 to double 40mm waste adapter - goes into 110mm socket &amp; has two 40mm mechanical sockets</t>
  </si>
  <si>
    <t>Once you get to the first tab you need, locate the product you need and enter the number you require in the relevant order quantity box. Once you have all the products you need from this tab move on to the next tab you need and again order your underground products.</t>
  </si>
  <si>
    <t>3m</t>
  </si>
  <si>
    <t>6m</t>
  </si>
  <si>
    <t>Quantity</t>
  </si>
  <si>
    <t>3 Day Courier</t>
  </si>
  <si>
    <t>SBP Drainage Pricelist &amp; Order Form</t>
  </si>
  <si>
    <t>2 socket inlets &amp; adjustable height square grid top</t>
  </si>
  <si>
    <t>32mm &amp; 40mm mechanical sockets</t>
  </si>
  <si>
    <t>160mm (6") Aboveground</t>
  </si>
  <si>
    <t/>
  </si>
  <si>
    <t>1 - 110mm Underground</t>
  </si>
  <si>
    <t>2 - 160mm Underground</t>
  </si>
  <si>
    <t>5 - Channel Drains</t>
  </si>
  <si>
    <t>6 - Service Ducting</t>
  </si>
  <si>
    <t>7 - Land Drains</t>
  </si>
  <si>
    <t>9 - 200mm Underground</t>
  </si>
  <si>
    <t>10 - 250mm Underground</t>
  </si>
  <si>
    <t>11 - 315mm Underground</t>
  </si>
  <si>
    <t>12 - 110mm Aboveground</t>
  </si>
  <si>
    <t>14 - 160mm Aboveground</t>
  </si>
  <si>
    <t>15 - 32, 40 &amp; 50mm Solvent</t>
  </si>
  <si>
    <t>16 - 32 &amp; 40mm Pushfit</t>
  </si>
  <si>
    <t>17 - 21.5mm Overflow</t>
  </si>
  <si>
    <t>18 - 32 &amp; 40mm Mechanical</t>
  </si>
  <si>
    <t>19 - 32 &amp; 40mm Traps</t>
  </si>
  <si>
    <t>20 - Pan Connectors</t>
  </si>
  <si>
    <t>21 - Tools &amp; Accessories</t>
  </si>
  <si>
    <t>22 - General Building Products</t>
  </si>
  <si>
    <t>4 - Manholes</t>
  </si>
  <si>
    <t>Raising piece (riser) for 320mm underground chamber (Overall height 160mm 160mm to raise 135mm)</t>
  </si>
  <si>
    <t>Raising piece (riser) for 450mm chamber base (Overall height 230mm to raise 215mm) with built in sealing ring</t>
  </si>
  <si>
    <t>Traps</t>
  </si>
  <si>
    <t>Underground - Basics Pricelist</t>
  </si>
  <si>
    <t>Aboveground - Basics Pricelist</t>
  </si>
  <si>
    <t>Hoppers</t>
  </si>
  <si>
    <t>Using the contents list below simply select the worksheet tab you need. Use the left &amp; right arrows next to the tabs to scroll through the available contents or right click with your mouse on an left or right arrow to see the whole list (this may not be available on earlier versions of Excel)</t>
  </si>
  <si>
    <t>When you've finished ordering everything you need, simply go to the Confirmation Tab and complete all the information boxes. Finally review your order totals, save the Excel workbook and E Mail it to Sales@SBPuk.com. We'll do the rest!</t>
  </si>
  <si>
    <t>8 - Yard Gullies, Grates &amp; Access</t>
  </si>
  <si>
    <t>13 - 110mm Aboveground S'vnt Weld</t>
  </si>
  <si>
    <t>110mm (4") wide perforated/slotted pipe - 6m long - single socket end</t>
  </si>
  <si>
    <t>110mm (4") underground - Basics Pricelist</t>
  </si>
  <si>
    <t>110mm (4") aboveground - Basics Pricelist</t>
  </si>
  <si>
    <t>110mm (4") underground</t>
  </si>
  <si>
    <t>160mm (6") underground</t>
  </si>
  <si>
    <t>50mm/2" pipe 3m</t>
  </si>
  <si>
    <t>50mm/2" pipe clip</t>
  </si>
  <si>
    <t>50mm/2" 135° obtuse bend with two sockets</t>
  </si>
  <si>
    <t>50mm/2" 45° conversion bend</t>
  </si>
  <si>
    <t xml:space="preserve"> 50mm/2"  90° knuckle bend with two sockets</t>
  </si>
  <si>
    <t>50mm/2" 90°swept bend with two sockets</t>
  </si>
  <si>
    <t>50mm/2" 90° conversion bend</t>
  </si>
  <si>
    <t>50mm/2" 90° swept tee</t>
  </si>
  <si>
    <t>50mm/2" 45° Y branch</t>
  </si>
  <si>
    <t>50mm/2" coupler</t>
  </si>
  <si>
    <t>50mm/2"-40mm/1.5" reducer</t>
  </si>
  <si>
    <t>50mm/2"-32mm/1.25" reducer</t>
  </si>
  <si>
    <t>50mm/2" access plug</t>
  </si>
  <si>
    <t>Geo textile non-woven membrane to stop silt entering land drains. Price per m2 - as a guide 1sqm for 80mm pipe covers 3.62 linear metres, 100mm pipe covers  2.9 linear metres &amp; 160mm pipe covers 1.81 linear metres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</si>
</sst>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dd/mm/yy;@"/>
    <numFmt numFmtId="166" formatCode="_(&quot;£&quot;* #,##0.00_);_(&quot;£&quot;* \(#,##0.00\);_(&quot;£&quot;* &quot;-&quot;??_);_(@_)"/>
    <numFmt numFmtId="167" formatCode="0##########"/>
  </numFmts>
  <fonts count="17" x14ac:knownFonts="1">
    <font>
      <sz val="11"/>
      <color theme="1"/>
      <name val="Calibri"/>
      <family val="2"/>
      <scheme val="minor"/>
    </font>
    <font>
      <b/>
      <sz val="11"/>
      <color theme="1"/>
      <name val="Calibri"/>
      <family val="2"/>
      <scheme val="minor"/>
    </font>
    <font>
      <b/>
      <u/>
      <sz val="11"/>
      <color theme="1"/>
      <name val="Calibri"/>
      <family val="2"/>
      <scheme val="minor"/>
    </font>
    <font>
      <b/>
      <sz val="11"/>
      <color theme="1"/>
      <name val="Tahoma"/>
      <family val="2"/>
    </font>
    <font>
      <sz val="11"/>
      <color theme="1"/>
      <name val="Tahoma"/>
      <family val="2"/>
    </font>
    <font>
      <b/>
      <u/>
      <sz val="13"/>
      <color theme="1"/>
      <name val="Tahoma"/>
      <family val="2"/>
    </font>
    <font>
      <sz val="10.5"/>
      <color theme="1"/>
      <name val="Tahoma"/>
      <family val="2"/>
    </font>
    <font>
      <sz val="10.5"/>
      <color theme="0"/>
      <name val="Tahoma"/>
      <family val="2"/>
    </font>
    <font>
      <sz val="8"/>
      <color theme="1"/>
      <name val="Tahoma"/>
      <family val="2"/>
    </font>
    <font>
      <sz val="11"/>
      <color theme="0"/>
      <name val="Calibri"/>
      <family val="2"/>
      <scheme val="minor"/>
    </font>
    <font>
      <sz val="11"/>
      <color theme="1"/>
      <name val="Calibri"/>
      <family val="2"/>
      <scheme val="minor"/>
    </font>
    <font>
      <sz val="8"/>
      <color theme="1"/>
      <name val="Calibri"/>
      <family val="2"/>
      <scheme val="minor"/>
    </font>
    <font>
      <sz val="18"/>
      <color theme="1"/>
      <name val="Calibri"/>
      <family val="2"/>
      <scheme val="minor"/>
    </font>
    <font>
      <b/>
      <sz val="18"/>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bgColor theme="4"/>
      </patternFill>
    </fill>
    <fill>
      <patternFill patternType="solid">
        <fgColor theme="0"/>
        <bgColor theme="4" tint="0.79998168889431442"/>
      </patternFill>
    </fill>
  </fills>
  <borders count="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bottom/>
      <diagonal/>
    </border>
    <border>
      <left/>
      <right/>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auto="1"/>
      </right>
      <top style="thin">
        <color auto="1"/>
      </top>
      <bottom style="thin">
        <color auto="1"/>
      </bottom>
      <diagonal/>
    </border>
  </borders>
  <cellStyleXfs count="2">
    <xf numFmtId="0" fontId="0" fillId="0" borderId="0"/>
    <xf numFmtId="166" fontId="10" fillId="0" borderId="0" applyFont="0" applyFill="0" applyBorder="0" applyAlignment="0" applyProtection="0"/>
  </cellStyleXfs>
  <cellXfs count="579">
    <xf numFmtId="0" fontId="0" fillId="0" borderId="0" xfId="0"/>
    <xf numFmtId="0" fontId="1" fillId="0" borderId="0" xfId="0" applyFont="1"/>
    <xf numFmtId="0" fontId="2" fillId="0" borderId="0" xfId="0" applyFont="1"/>
    <xf numFmtId="2" fontId="0" fillId="0" borderId="0" xfId="0" applyNumberFormat="1"/>
    <xf numFmtId="0" fontId="0" fillId="0" borderId="0" xfId="0" applyNumberFormat="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4" xfId="0" applyNumberFormat="1" applyFont="1" applyBorder="1" applyAlignment="1">
      <alignment horizontal="center" vertical="center"/>
    </xf>
    <xf numFmtId="2" fontId="4" fillId="0" borderId="6" xfId="0" applyNumberFormat="1" applyFont="1" applyBorder="1" applyAlignment="1">
      <alignment horizontal="center" vertical="center"/>
    </xf>
    <xf numFmtId="2" fontId="4" fillId="0" borderId="8" xfId="0" applyNumberFormat="1" applyFont="1" applyBorder="1" applyAlignment="1">
      <alignment horizontal="center" vertical="center"/>
    </xf>
    <xf numFmtId="0" fontId="4" fillId="0" borderId="0" xfId="0" applyFont="1"/>
    <xf numFmtId="0" fontId="5" fillId="0" borderId="0" xfId="0" applyFont="1"/>
    <xf numFmtId="0" fontId="4" fillId="0" borderId="4" xfId="0" applyFont="1" applyBorder="1" applyAlignment="1">
      <alignment horizontal="center" vertical="center"/>
    </xf>
    <xf numFmtId="0" fontId="4" fillId="0" borderId="16" xfId="0" applyFont="1" applyBorder="1" applyAlignment="1"/>
    <xf numFmtId="0" fontId="4" fillId="0" borderId="11" xfId="0" applyFont="1" applyBorder="1" applyAlignment="1"/>
    <xf numFmtId="0" fontId="6" fillId="0" borderId="22" xfId="0" applyFont="1" applyBorder="1" applyAlignment="1">
      <alignment horizontal="center" vertical="center" wrapText="1"/>
    </xf>
    <xf numFmtId="2" fontId="6" fillId="0" borderId="9" xfId="0" applyNumberFormat="1" applyFont="1" applyBorder="1" applyAlignment="1">
      <alignment horizontal="center" vertical="center"/>
    </xf>
    <xf numFmtId="0" fontId="6" fillId="0" borderId="1" xfId="0" applyNumberFormat="1" applyFont="1" applyBorder="1" applyAlignment="1">
      <alignment horizontal="center" vertical="center"/>
    </xf>
    <xf numFmtId="2" fontId="6" fillId="0" borderId="3" xfId="0" applyNumberFormat="1" applyFont="1" applyBorder="1" applyAlignment="1">
      <alignment horizontal="center" vertical="center"/>
    </xf>
    <xf numFmtId="2" fontId="6" fillId="0" borderId="7" xfId="0" applyNumberFormat="1" applyFont="1" applyBorder="1" applyAlignment="1">
      <alignment horizontal="center" vertical="center"/>
    </xf>
    <xf numFmtId="0" fontId="6" fillId="0" borderId="23" xfId="0" applyFont="1" applyBorder="1" applyAlignment="1">
      <alignment horizontal="center" vertical="center" wrapText="1"/>
    </xf>
    <xf numFmtId="0" fontId="6" fillId="0" borderId="23" xfId="0" applyFont="1" applyBorder="1" applyAlignment="1">
      <alignment horizontal="center" vertical="center"/>
    </xf>
    <xf numFmtId="0" fontId="6" fillId="0" borderId="15" xfId="0" applyFont="1" applyBorder="1" applyAlignment="1">
      <alignment horizontal="center" vertical="center"/>
    </xf>
    <xf numFmtId="2" fontId="6" fillId="0" borderId="17" xfId="0" applyNumberFormat="1"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2" fontId="6" fillId="0" borderId="10" xfId="0" applyNumberFormat="1" applyFont="1" applyBorder="1" applyAlignment="1">
      <alignment horizontal="center" vertical="center"/>
    </xf>
    <xf numFmtId="0" fontId="6" fillId="0" borderId="4" xfId="0" applyNumberFormat="1" applyFont="1" applyBorder="1" applyAlignment="1">
      <alignment horizontal="center" vertical="center"/>
    </xf>
    <xf numFmtId="2" fontId="6" fillId="0" borderId="6" xfId="0" applyNumberFormat="1" applyFont="1" applyBorder="1" applyAlignment="1">
      <alignment horizontal="center" vertical="center"/>
    </xf>
    <xf numFmtId="2" fontId="6" fillId="0" borderId="8" xfId="0" applyNumberFormat="1" applyFont="1" applyBorder="1" applyAlignment="1">
      <alignment horizontal="center" vertical="center"/>
    </xf>
    <xf numFmtId="0" fontId="6" fillId="2" borderId="22" xfId="0" applyFont="1" applyFill="1" applyBorder="1" applyAlignment="1">
      <alignment horizontal="center" vertical="center"/>
    </xf>
    <xf numFmtId="0" fontId="6" fillId="2" borderId="17" xfId="0" applyFont="1" applyFill="1" applyBorder="1" applyAlignment="1">
      <alignment horizontal="center" vertical="center"/>
    </xf>
    <xf numFmtId="2" fontId="6" fillId="2" borderId="9" xfId="0" applyNumberFormat="1" applyFont="1" applyFill="1" applyBorder="1" applyAlignment="1">
      <alignment horizontal="center" vertical="center"/>
    </xf>
    <xf numFmtId="0" fontId="6" fillId="2" borderId="1" xfId="0" applyNumberFormat="1" applyFont="1" applyFill="1" applyBorder="1" applyAlignment="1">
      <alignment horizontal="center" vertical="center"/>
    </xf>
    <xf numFmtId="2" fontId="6" fillId="2" borderId="3" xfId="0" applyNumberFormat="1" applyFont="1" applyFill="1" applyBorder="1" applyAlignment="1">
      <alignment horizontal="center" vertical="center"/>
    </xf>
    <xf numFmtId="2" fontId="6" fillId="2" borderId="7" xfId="0" applyNumberFormat="1" applyFont="1" applyFill="1" applyBorder="1" applyAlignment="1">
      <alignment horizontal="center" vertical="center"/>
    </xf>
    <xf numFmtId="2" fontId="6" fillId="2" borderId="20" xfId="0" applyNumberFormat="1" applyFont="1" applyFill="1" applyBorder="1" applyAlignment="1">
      <alignment horizontal="center" vertical="center"/>
    </xf>
    <xf numFmtId="0" fontId="6" fillId="2" borderId="3" xfId="0" applyFont="1" applyFill="1" applyBorder="1" applyAlignment="1">
      <alignment horizontal="center" vertical="center"/>
    </xf>
    <xf numFmtId="2" fontId="6" fillId="2" borderId="14" xfId="0" applyNumberFormat="1" applyFont="1" applyFill="1" applyBorder="1" applyAlignment="1">
      <alignment horizontal="center" vertical="center"/>
    </xf>
    <xf numFmtId="0" fontId="6" fillId="2" borderId="2" xfId="0" applyFont="1" applyFill="1" applyBorder="1" applyAlignment="1">
      <alignment horizontal="center" vertical="center"/>
    </xf>
    <xf numFmtId="0" fontId="6" fillId="0" borderId="24" xfId="0" applyFont="1" applyBorder="1" applyAlignment="1">
      <alignment horizontal="center" vertical="center" wrapText="1"/>
    </xf>
    <xf numFmtId="0" fontId="4" fillId="0" borderId="12" xfId="0" applyFont="1" applyBorder="1" applyAlignment="1"/>
    <xf numFmtId="2" fontId="6" fillId="2" borderId="26" xfId="0" applyNumberFormat="1" applyFont="1" applyFill="1" applyBorder="1" applyAlignment="1">
      <alignment horizontal="center" vertical="center"/>
    </xf>
    <xf numFmtId="0" fontId="6" fillId="2" borderId="16" xfId="0" applyNumberFormat="1" applyFont="1" applyFill="1" applyBorder="1" applyAlignment="1">
      <alignment horizontal="center" vertical="center"/>
    </xf>
    <xf numFmtId="2" fontId="6" fillId="2" borderId="17" xfId="0" applyNumberFormat="1" applyFont="1" applyFill="1" applyBorder="1" applyAlignment="1">
      <alignment horizontal="center" vertical="center"/>
    </xf>
    <xf numFmtId="0" fontId="6" fillId="0" borderId="19" xfId="0" applyFont="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2" fontId="6" fillId="0" borderId="9"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2" fontId="6" fillId="0" borderId="3" xfId="0" applyNumberFormat="1"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2" fontId="6" fillId="0" borderId="10"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0" borderId="8" xfId="0" applyNumberFormat="1" applyFont="1" applyFill="1" applyBorder="1" applyAlignment="1">
      <alignment horizontal="center" vertical="center"/>
    </xf>
    <xf numFmtId="0" fontId="6" fillId="0" borderId="21" xfId="0" applyFont="1" applyFill="1" applyBorder="1" applyAlignment="1">
      <alignment horizontal="center" vertical="center"/>
    </xf>
    <xf numFmtId="0" fontId="6" fillId="0" borderId="14"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25" xfId="0" applyFont="1" applyFill="1" applyBorder="1" applyAlignment="1">
      <alignment horizontal="center" vertical="center"/>
    </xf>
    <xf numFmtId="0" fontId="6" fillId="0" borderId="20" xfId="0" applyFont="1" applyFill="1" applyBorder="1" applyAlignment="1">
      <alignment horizontal="center" vertical="center"/>
    </xf>
    <xf numFmtId="2" fontId="6" fillId="0" borderId="0" xfId="0" applyNumberFormat="1" applyFont="1" applyFill="1" applyBorder="1" applyAlignment="1">
      <alignment horizontal="center" vertical="center"/>
    </xf>
    <xf numFmtId="0" fontId="6" fillId="0" borderId="18" xfId="0" applyNumberFormat="1" applyFont="1" applyFill="1" applyBorder="1" applyAlignment="1">
      <alignment horizontal="center" vertical="center"/>
    </xf>
    <xf numFmtId="2" fontId="6" fillId="0" borderId="20" xfId="0" applyNumberFormat="1" applyFont="1" applyFill="1" applyBorder="1" applyAlignment="1">
      <alignment horizontal="center" vertical="center"/>
    </xf>
    <xf numFmtId="0" fontId="7" fillId="4" borderId="3" xfId="0" applyFont="1" applyFill="1" applyBorder="1" applyAlignment="1">
      <alignment horizontal="center" vertical="center"/>
    </xf>
    <xf numFmtId="2" fontId="7" fillId="4" borderId="9"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2" fontId="7" fillId="4"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2" fontId="6" fillId="5" borderId="10" xfId="0" applyNumberFormat="1" applyFont="1" applyFill="1" applyBorder="1" applyAlignment="1">
      <alignment horizontal="center" vertical="center"/>
    </xf>
    <xf numFmtId="0" fontId="6" fillId="5" borderId="4" xfId="0" applyNumberFormat="1" applyFont="1" applyFill="1" applyBorder="1" applyAlignment="1">
      <alignment horizontal="center" vertical="center"/>
    </xf>
    <xf numFmtId="2" fontId="6" fillId="5" borderId="6" xfId="0" applyNumberFormat="1" applyFont="1" applyFill="1" applyBorder="1" applyAlignment="1">
      <alignment horizontal="center" vertical="center"/>
    </xf>
    <xf numFmtId="0" fontId="6" fillId="5" borderId="4" xfId="0" applyFont="1" applyFill="1" applyBorder="1" applyAlignment="1">
      <alignment horizontal="center" vertical="center"/>
    </xf>
    <xf numFmtId="0" fontId="7" fillId="3" borderId="2" xfId="0" applyFont="1" applyFill="1" applyBorder="1" applyAlignment="1">
      <alignment horizontal="center" vertical="center"/>
    </xf>
    <xf numFmtId="0" fontId="6" fillId="5" borderId="22" xfId="0" applyFont="1" applyFill="1" applyBorder="1" applyAlignment="1">
      <alignment horizontal="center" vertical="center"/>
    </xf>
    <xf numFmtId="0" fontId="6" fillId="5" borderId="17" xfId="0" applyFont="1" applyFill="1" applyBorder="1" applyAlignment="1">
      <alignment horizontal="center" vertical="center"/>
    </xf>
    <xf numFmtId="2" fontId="6" fillId="5" borderId="26" xfId="0" applyNumberFormat="1" applyFont="1" applyFill="1" applyBorder="1" applyAlignment="1">
      <alignment horizontal="center" vertical="center"/>
    </xf>
    <xf numFmtId="0" fontId="6" fillId="5" borderId="16" xfId="0" applyNumberFormat="1" applyFont="1" applyFill="1" applyBorder="1" applyAlignment="1">
      <alignment horizontal="center" vertical="center"/>
    </xf>
    <xf numFmtId="2" fontId="6" fillId="5" borderId="17" xfId="0" applyNumberFormat="1" applyFont="1" applyFill="1" applyBorder="1" applyAlignment="1">
      <alignment horizontal="center" vertical="center"/>
    </xf>
    <xf numFmtId="0" fontId="6" fillId="0" borderId="23" xfId="0" applyFont="1" applyBorder="1" applyAlignment="1">
      <alignment horizontal="center" vertical="center" wrapText="1"/>
    </xf>
    <xf numFmtId="0" fontId="6" fillId="0" borderId="19" xfId="0" applyFont="1" applyBorder="1" applyAlignment="1">
      <alignment horizontal="center" vertical="center" wrapText="1"/>
    </xf>
    <xf numFmtId="0" fontId="4" fillId="0" borderId="11" xfId="0" applyFont="1" applyBorder="1" applyAlignment="1"/>
    <xf numFmtId="0" fontId="4" fillId="0" borderId="18" xfId="0" applyFont="1" applyBorder="1" applyAlignment="1"/>
    <xf numFmtId="0" fontId="4" fillId="0" borderId="12" xfId="0" applyFont="1" applyBorder="1" applyAlignment="1"/>
    <xf numFmtId="0" fontId="4" fillId="0" borderId="1" xfId="0" applyFont="1" applyBorder="1" applyAlignment="1"/>
    <xf numFmtId="0" fontId="4" fillId="0" borderId="4" xfId="0" applyFont="1" applyBorder="1" applyAlignment="1"/>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quotePrefix="1"/>
    <xf numFmtId="0" fontId="0" fillId="0" borderId="0" xfId="0" applyFont="1"/>
    <xf numFmtId="0" fontId="0" fillId="0" borderId="0" xfId="0" applyFill="1"/>
    <xf numFmtId="0" fontId="6" fillId="2" borderId="18" xfId="0" applyNumberFormat="1" applyFont="1" applyFill="1" applyBorder="1" applyAlignment="1">
      <alignment horizontal="center" vertical="center"/>
    </xf>
    <xf numFmtId="2" fontId="6" fillId="2" borderId="27" xfId="0" applyNumberFormat="1" applyFont="1" applyFill="1" applyBorder="1" applyAlignment="1">
      <alignment horizontal="center" vertical="center"/>
    </xf>
    <xf numFmtId="0" fontId="6" fillId="2" borderId="7" xfId="0" applyFont="1" applyFill="1" applyBorder="1" applyAlignment="1">
      <alignment horizontal="center" vertical="center"/>
    </xf>
    <xf numFmtId="2" fontId="6" fillId="2" borderId="29" xfId="0" applyNumberFormat="1" applyFont="1" applyFill="1" applyBorder="1" applyAlignment="1">
      <alignment horizontal="center" vertical="center"/>
    </xf>
    <xf numFmtId="0" fontId="6" fillId="2" borderId="11" xfId="0" applyNumberFormat="1" applyFont="1" applyFill="1" applyBorder="1" applyAlignment="1">
      <alignment horizontal="center" vertical="center"/>
    </xf>
    <xf numFmtId="2" fontId="6" fillId="2" borderId="15" xfId="0" applyNumberFormat="1" applyFont="1" applyFill="1" applyBorder="1" applyAlignment="1">
      <alignment horizontal="center" vertical="center"/>
    </xf>
    <xf numFmtId="2" fontId="6" fillId="2" borderId="30" xfId="0" applyNumberFormat="1" applyFont="1" applyFill="1" applyBorder="1" applyAlignment="1">
      <alignment horizontal="center" vertical="center"/>
    </xf>
    <xf numFmtId="0" fontId="6" fillId="2" borderId="13" xfId="0" applyNumberFormat="1" applyFont="1" applyFill="1" applyBorder="1" applyAlignment="1">
      <alignment horizontal="center" vertical="center"/>
    </xf>
    <xf numFmtId="0" fontId="6" fillId="2" borderId="15"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6" xfId="0" applyFont="1" applyFill="1" applyBorder="1" applyAlignment="1">
      <alignment horizontal="center" vertical="center"/>
    </xf>
    <xf numFmtId="2" fontId="6" fillId="2" borderId="34" xfId="0" applyNumberFormat="1" applyFont="1" applyFill="1" applyBorder="1" applyAlignment="1">
      <alignment horizontal="center" vertical="center"/>
    </xf>
    <xf numFmtId="2" fontId="6" fillId="2" borderId="35" xfId="0" applyNumberFormat="1" applyFont="1" applyFill="1" applyBorder="1" applyAlignment="1">
      <alignment horizontal="center" vertical="center"/>
    </xf>
    <xf numFmtId="2" fontId="6" fillId="2" borderId="37" xfId="0" applyNumberFormat="1" applyFont="1" applyFill="1" applyBorder="1" applyAlignment="1">
      <alignment horizontal="center" vertical="center"/>
    </xf>
    <xf numFmtId="0" fontId="6" fillId="2" borderId="38" xfId="0" applyNumberFormat="1" applyFont="1" applyFill="1" applyBorder="1" applyAlignment="1">
      <alignment horizontal="center" vertical="center"/>
    </xf>
    <xf numFmtId="2" fontId="6" fillId="2" borderId="33" xfId="0" applyNumberFormat="1" applyFont="1" applyFill="1" applyBorder="1" applyAlignment="1">
      <alignment horizontal="center" vertical="center"/>
    </xf>
    <xf numFmtId="0" fontId="6" fillId="2" borderId="4" xfId="0" applyNumberFormat="1" applyFont="1" applyFill="1" applyBorder="1" applyAlignment="1">
      <alignment horizontal="center" vertical="center"/>
    </xf>
    <xf numFmtId="2" fontId="6" fillId="2" borderId="6" xfId="0" applyNumberFormat="1" applyFont="1" applyFill="1" applyBorder="1" applyAlignment="1">
      <alignment horizontal="center" vertical="center"/>
    </xf>
    <xf numFmtId="0" fontId="6" fillId="0" borderId="23" xfId="0" applyFont="1" applyFill="1" applyBorder="1" applyAlignment="1">
      <alignment horizontal="center" vertical="center"/>
    </xf>
    <xf numFmtId="0" fontId="6" fillId="0" borderId="15" xfId="0"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29" xfId="0" applyNumberFormat="1" applyFont="1" applyFill="1" applyBorder="1" applyAlignment="1">
      <alignment horizontal="center" vertical="center"/>
    </xf>
    <xf numFmtId="0" fontId="6" fillId="0" borderId="11" xfId="0" applyNumberFormat="1" applyFont="1" applyFill="1" applyBorder="1" applyAlignment="1">
      <alignment horizontal="center" vertical="center"/>
    </xf>
    <xf numFmtId="2" fontId="6" fillId="0" borderId="15" xfId="0" applyNumberFormat="1" applyFont="1" applyFill="1" applyBorder="1" applyAlignment="1">
      <alignment horizontal="center" vertical="center"/>
    </xf>
    <xf numFmtId="2" fontId="6" fillId="0" borderId="34" xfId="0" applyNumberFormat="1" applyFont="1" applyFill="1" applyBorder="1" applyAlignment="1">
      <alignment horizontal="center" vertical="center"/>
    </xf>
    <xf numFmtId="0" fontId="6" fillId="0" borderId="28" xfId="0" applyFont="1" applyFill="1" applyBorder="1" applyAlignment="1">
      <alignment horizontal="center" vertical="center"/>
    </xf>
    <xf numFmtId="0" fontId="6" fillId="0" borderId="33" xfId="0" applyFont="1" applyFill="1" applyBorder="1" applyAlignment="1">
      <alignment horizontal="center" vertical="center"/>
    </xf>
    <xf numFmtId="2" fontId="6" fillId="0" borderId="35" xfId="0" applyNumberFormat="1" applyFont="1" applyFill="1" applyBorder="1" applyAlignment="1">
      <alignment horizontal="center" vertical="center"/>
    </xf>
    <xf numFmtId="0" fontId="6" fillId="0" borderId="38" xfId="0" applyNumberFormat="1" applyFont="1" applyFill="1" applyBorder="1" applyAlignment="1">
      <alignment horizontal="center" vertical="center"/>
    </xf>
    <xf numFmtId="2" fontId="6" fillId="0" borderId="33" xfId="0" applyNumberFormat="1" applyFont="1" applyFill="1" applyBorder="1" applyAlignment="1">
      <alignment horizontal="center" vertical="center"/>
    </xf>
    <xf numFmtId="2" fontId="6" fillId="0" borderId="36" xfId="0" applyNumberFormat="1" applyFont="1" applyFill="1" applyBorder="1" applyAlignment="1">
      <alignment horizontal="center" vertical="center"/>
    </xf>
    <xf numFmtId="0" fontId="6" fillId="0" borderId="13" xfId="0" applyNumberFormat="1" applyFont="1" applyFill="1" applyBorder="1" applyAlignment="1">
      <alignment horizontal="center" vertical="center"/>
    </xf>
    <xf numFmtId="0" fontId="6" fillId="2" borderId="24"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1" xfId="0" applyFont="1" applyFill="1" applyBorder="1" applyAlignment="1">
      <alignment horizontal="center" vertical="center"/>
    </xf>
    <xf numFmtId="0" fontId="4" fillId="0" borderId="26" xfId="0" applyFont="1" applyBorder="1" applyAlignment="1">
      <alignment horizontal="center"/>
    </xf>
    <xf numFmtId="0" fontId="4" fillId="0" borderId="1" xfId="0" applyFont="1" applyFill="1" applyBorder="1" applyAlignment="1"/>
    <xf numFmtId="0" fontId="6" fillId="0" borderId="2" xfId="0" applyFont="1" applyFill="1" applyBorder="1" applyAlignment="1">
      <alignment horizontal="center" vertical="center" wrapText="1"/>
    </xf>
    <xf numFmtId="0" fontId="4" fillId="0" borderId="11" xfId="0" applyFont="1" applyFill="1" applyBorder="1" applyAlignment="1"/>
    <xf numFmtId="0" fontId="6" fillId="0" borderId="23" xfId="0" applyFont="1" applyFill="1" applyBorder="1" applyAlignment="1">
      <alignment horizontal="center" vertical="center" wrapText="1"/>
    </xf>
    <xf numFmtId="0" fontId="4" fillId="0" borderId="32" xfId="0" applyFont="1" applyFill="1" applyBorder="1" applyAlignment="1">
      <alignment horizontal="center"/>
    </xf>
    <xf numFmtId="0" fontId="4" fillId="0" borderId="26" xfId="0" applyFont="1" applyFill="1" applyBorder="1" applyAlignment="1">
      <alignment horizontal="center"/>
    </xf>
    <xf numFmtId="0" fontId="4" fillId="0" borderId="39" xfId="0" applyFont="1" applyFill="1" applyBorder="1" applyAlignment="1">
      <alignment horizontal="center"/>
    </xf>
    <xf numFmtId="0" fontId="4" fillId="0" borderId="29" xfId="0" applyFont="1" applyFill="1" applyBorder="1" applyAlignment="1">
      <alignment horizontal="center"/>
    </xf>
    <xf numFmtId="2" fontId="6" fillId="0" borderId="26" xfId="0" applyNumberFormat="1" applyFont="1" applyFill="1" applyBorder="1" applyAlignment="1">
      <alignment horizontal="center" vertical="center"/>
    </xf>
    <xf numFmtId="0" fontId="4" fillId="0" borderId="41" xfId="0" applyFont="1" applyBorder="1" applyAlignment="1">
      <alignment horizontal="center" vertical="center"/>
    </xf>
    <xf numFmtId="0" fontId="4" fillId="0" borderId="31" xfId="0" applyFont="1" applyBorder="1" applyAlignment="1">
      <alignment horizontal="center" vertical="center"/>
    </xf>
    <xf numFmtId="0" fontId="4" fillId="0" borderId="42" xfId="0" applyFont="1" applyBorder="1" applyAlignment="1">
      <alignment horizontal="center" vertical="center"/>
    </xf>
    <xf numFmtId="0" fontId="6" fillId="2" borderId="19" xfId="0" applyFont="1" applyFill="1" applyBorder="1" applyAlignment="1">
      <alignment horizontal="center" vertical="center"/>
    </xf>
    <xf numFmtId="0" fontId="4" fillId="0" borderId="0" xfId="0" applyFont="1" applyBorder="1" applyAlignment="1"/>
    <xf numFmtId="0" fontId="6" fillId="0" borderId="0" xfId="0" applyFont="1" applyBorder="1" applyAlignment="1">
      <alignment horizontal="center" vertical="center" wrapText="1"/>
    </xf>
    <xf numFmtId="0" fontId="6" fillId="0" borderId="0" xfId="0"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28" xfId="0" applyFont="1" applyBorder="1" applyAlignment="1">
      <alignment horizontal="center" vertical="center" wrapText="1"/>
    </xf>
    <xf numFmtId="0" fontId="6" fillId="0" borderId="8" xfId="0" applyFont="1" applyFill="1" applyBorder="1" applyAlignment="1">
      <alignment horizontal="center" vertical="center"/>
    </xf>
    <xf numFmtId="0" fontId="4" fillId="0" borderId="41" xfId="0" applyNumberFormat="1" applyFont="1" applyBorder="1" applyAlignment="1">
      <alignment horizontal="center" vertical="center"/>
    </xf>
    <xf numFmtId="2" fontId="4" fillId="0" borderId="42" xfId="0" applyNumberFormat="1" applyFont="1" applyBorder="1" applyAlignment="1">
      <alignment horizontal="center" vertical="center"/>
    </xf>
    <xf numFmtId="2" fontId="4" fillId="0" borderId="43" xfId="0" applyNumberFormat="1" applyFont="1" applyBorder="1" applyAlignment="1">
      <alignment horizontal="center" vertical="center"/>
    </xf>
    <xf numFmtId="0" fontId="6" fillId="2" borderId="31" xfId="0" applyFont="1" applyFill="1" applyBorder="1" applyAlignment="1">
      <alignment horizontal="center" vertical="center"/>
    </xf>
    <xf numFmtId="0" fontId="6" fillId="0" borderId="19" xfId="0" applyFont="1" applyFill="1" applyBorder="1" applyAlignment="1">
      <alignment horizontal="center" vertical="center"/>
    </xf>
    <xf numFmtId="2" fontId="6" fillId="0" borderId="44" xfId="0" applyNumberFormat="1" applyFont="1" applyFill="1" applyBorder="1" applyAlignment="1">
      <alignment horizontal="center" vertical="center"/>
    </xf>
    <xf numFmtId="0" fontId="6" fillId="0" borderId="27" xfId="0" applyFont="1" applyFill="1" applyBorder="1" applyAlignment="1">
      <alignment horizontal="center" vertical="center"/>
    </xf>
    <xf numFmtId="2" fontId="6" fillId="0" borderId="27" xfId="0" applyNumberFormat="1" applyFont="1" applyFill="1" applyBorder="1" applyAlignment="1">
      <alignment horizontal="center" vertical="center"/>
    </xf>
    <xf numFmtId="0" fontId="6" fillId="2" borderId="5" xfId="0" applyFont="1" applyFill="1" applyBorder="1" applyAlignment="1">
      <alignment horizontal="center" vertical="center"/>
    </xf>
    <xf numFmtId="2" fontId="6" fillId="2" borderId="10" xfId="0" applyNumberFormat="1" applyFont="1" applyFill="1" applyBorder="1" applyAlignment="1">
      <alignment horizontal="center" vertical="center"/>
    </xf>
    <xf numFmtId="2" fontId="6" fillId="0" borderId="45" xfId="0" applyNumberFormat="1" applyFont="1" applyFill="1" applyBorder="1" applyAlignment="1">
      <alignment horizontal="center" vertical="center"/>
    </xf>
    <xf numFmtId="0" fontId="4" fillId="0" borderId="38" xfId="0" applyFont="1" applyBorder="1" applyAlignment="1"/>
    <xf numFmtId="2" fontId="6" fillId="2" borderId="46" xfId="0" applyNumberFormat="1" applyFont="1" applyFill="1" applyBorder="1" applyAlignment="1">
      <alignment horizontal="center" vertical="center"/>
    </xf>
    <xf numFmtId="0" fontId="4" fillId="0" borderId="45" xfId="0" applyFont="1" applyBorder="1" applyAlignment="1"/>
    <xf numFmtId="0" fontId="6" fillId="0" borderId="45" xfId="0" applyFont="1" applyBorder="1" applyAlignment="1">
      <alignment horizontal="center" vertical="center" wrapText="1"/>
    </xf>
    <xf numFmtId="0" fontId="6" fillId="0" borderId="45" xfId="0" applyFont="1" applyFill="1" applyBorder="1" applyAlignment="1">
      <alignment horizontal="center" vertical="center"/>
    </xf>
    <xf numFmtId="0" fontId="6" fillId="0" borderId="45" xfId="0" applyNumberFormat="1" applyFont="1" applyFill="1" applyBorder="1" applyAlignment="1">
      <alignment horizontal="center" vertical="center"/>
    </xf>
    <xf numFmtId="2" fontId="6" fillId="0" borderId="46" xfId="0" applyNumberFormat="1" applyFont="1" applyFill="1" applyBorder="1" applyAlignment="1">
      <alignment horizontal="center" vertical="center"/>
    </xf>
    <xf numFmtId="0" fontId="4" fillId="0" borderId="32" xfId="0" applyFont="1" applyBorder="1" applyAlignment="1"/>
    <xf numFmtId="0" fontId="6" fillId="0" borderId="26" xfId="0" applyFont="1" applyBorder="1" applyAlignment="1">
      <alignment horizontal="center" vertical="center" wrapText="1"/>
    </xf>
    <xf numFmtId="0" fontId="6" fillId="0" borderId="26" xfId="0" applyFont="1" applyFill="1" applyBorder="1" applyAlignment="1">
      <alignment horizontal="center" vertical="center"/>
    </xf>
    <xf numFmtId="0" fontId="6" fillId="0" borderId="26" xfId="0" applyNumberFormat="1" applyFont="1" applyFill="1" applyBorder="1" applyAlignment="1">
      <alignment horizontal="center" vertical="center"/>
    </xf>
    <xf numFmtId="2" fontId="6" fillId="0" borderId="47" xfId="0" applyNumberFormat="1" applyFont="1" applyFill="1" applyBorder="1" applyAlignment="1">
      <alignment horizontal="center" vertical="center"/>
    </xf>
    <xf numFmtId="0" fontId="6" fillId="2" borderId="42" xfId="0" applyFont="1" applyFill="1" applyBorder="1" applyAlignment="1">
      <alignment horizontal="center" vertical="center"/>
    </xf>
    <xf numFmtId="2" fontId="6" fillId="2" borderId="48" xfId="0" applyNumberFormat="1" applyFont="1" applyFill="1" applyBorder="1" applyAlignment="1">
      <alignment horizontal="center" vertical="center"/>
    </xf>
    <xf numFmtId="0" fontId="6" fillId="2" borderId="41" xfId="0" applyNumberFormat="1" applyFont="1" applyFill="1" applyBorder="1" applyAlignment="1">
      <alignment horizontal="center" vertical="center"/>
    </xf>
    <xf numFmtId="2" fontId="6" fillId="2" borderId="42" xfId="0" applyNumberFormat="1" applyFont="1" applyFill="1" applyBorder="1" applyAlignment="1">
      <alignment horizontal="center" vertical="center"/>
    </xf>
    <xf numFmtId="2" fontId="6" fillId="2" borderId="47" xfId="0" applyNumberFormat="1" applyFont="1" applyFill="1" applyBorder="1" applyAlignment="1">
      <alignment horizontal="center" vertical="center"/>
    </xf>
    <xf numFmtId="0" fontId="6" fillId="2" borderId="27" xfId="0" applyFont="1" applyFill="1" applyBorder="1" applyAlignment="1">
      <alignment horizontal="center" vertical="center"/>
    </xf>
    <xf numFmtId="2" fontId="6" fillId="2" borderId="44" xfId="0" applyNumberFormat="1" applyFont="1" applyFill="1" applyBorder="1" applyAlignment="1">
      <alignment horizontal="center" vertical="center"/>
    </xf>
    <xf numFmtId="0" fontId="4" fillId="0" borderId="41" xfId="0" applyFont="1" applyBorder="1" applyAlignment="1"/>
    <xf numFmtId="0" fontId="0" fillId="0" borderId="0" xfId="0" applyAlignment="1">
      <alignment horizontal="center"/>
    </xf>
    <xf numFmtId="0" fontId="6" fillId="0" borderId="5"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4" fillId="0" borderId="4" xfId="0" applyFont="1" applyFill="1" applyBorder="1" applyAlignment="1"/>
    <xf numFmtId="0" fontId="0" fillId="0" borderId="28" xfId="0" applyBorder="1"/>
    <xf numFmtId="0" fontId="0" fillId="0" borderId="28" xfId="0" applyBorder="1" applyAlignment="1">
      <alignment horizontal="center" vertical="center" wrapText="1"/>
    </xf>
    <xf numFmtId="0" fontId="0" fillId="0" borderId="33" xfId="0" applyBorder="1" applyAlignment="1">
      <alignment horizontal="center" vertical="center"/>
    </xf>
    <xf numFmtId="0" fontId="6" fillId="0" borderId="22" xfId="0" applyFont="1" applyFill="1" applyBorder="1" applyAlignment="1">
      <alignment horizontal="center" vertical="center"/>
    </xf>
    <xf numFmtId="2" fontId="6" fillId="0" borderId="22"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24" xfId="0" applyFont="1" applyFill="1" applyBorder="1" applyAlignment="1">
      <alignment horizontal="center" vertical="center" wrapText="1"/>
    </xf>
    <xf numFmtId="2" fontId="6" fillId="2" borderId="25" xfId="0" applyNumberFormat="1" applyFont="1" applyFill="1" applyBorder="1" applyAlignment="1">
      <alignment horizontal="center" vertical="center"/>
    </xf>
    <xf numFmtId="0" fontId="4" fillId="0" borderId="4" xfId="0" applyFont="1" applyBorder="1" applyAlignment="1"/>
    <xf numFmtId="0" fontId="4" fillId="0" borderId="4" xfId="0" applyFont="1" applyBorder="1" applyAlignment="1"/>
    <xf numFmtId="0" fontId="4" fillId="0" borderId="12" xfId="0" applyFont="1" applyBorder="1" applyAlignment="1">
      <alignment horizontal="center"/>
    </xf>
    <xf numFmtId="0" fontId="6" fillId="2" borderId="53" xfId="0" applyFont="1" applyFill="1" applyBorder="1" applyAlignment="1">
      <alignment horizontal="center" vertical="center"/>
    </xf>
    <xf numFmtId="2" fontId="6" fillId="2" borderId="54" xfId="0" applyNumberFormat="1" applyFont="1" applyFill="1" applyBorder="1" applyAlignment="1">
      <alignment horizontal="center" vertical="center"/>
    </xf>
    <xf numFmtId="0" fontId="6" fillId="2" borderId="12" xfId="0" applyNumberFormat="1" applyFont="1" applyFill="1" applyBorder="1" applyAlignment="1">
      <alignment horizontal="center" vertical="center"/>
    </xf>
    <xf numFmtId="2" fontId="6" fillId="2" borderId="53" xfId="0" applyNumberFormat="1" applyFont="1" applyFill="1" applyBorder="1" applyAlignment="1">
      <alignment horizontal="center" vertical="center"/>
    </xf>
    <xf numFmtId="0" fontId="4" fillId="0" borderId="1" xfId="0" applyFont="1" applyBorder="1" applyAlignment="1"/>
    <xf numFmtId="0" fontId="4" fillId="0" borderId="4" xfId="0" applyFont="1" applyBorder="1" applyAlignment="1"/>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4" fillId="0" borderId="18" xfId="0" applyFont="1" applyBorder="1" applyAlignment="1"/>
    <xf numFmtId="0" fontId="6" fillId="0" borderId="19" xfId="0" applyFont="1" applyBorder="1" applyAlignment="1">
      <alignment horizontal="center" vertical="center" wrapText="1"/>
    </xf>
    <xf numFmtId="0" fontId="4" fillId="0" borderId="18" xfId="0" applyFont="1" applyBorder="1" applyAlignment="1">
      <alignment horizontal="center"/>
    </xf>
    <xf numFmtId="0" fontId="4" fillId="0" borderId="11" xfId="0" applyFont="1" applyBorder="1" applyAlignment="1"/>
    <xf numFmtId="0" fontId="4" fillId="0" borderId="12" xfId="0" applyFont="1" applyBorder="1" applyAlignment="1"/>
    <xf numFmtId="0" fontId="4" fillId="0" borderId="41" xfId="0" applyFont="1" applyBorder="1" applyAlignment="1">
      <alignment horizontal="center"/>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2" borderId="2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4" fillId="0" borderId="1" xfId="0" applyFont="1" applyBorder="1" applyAlignment="1">
      <alignment horizontal="center"/>
    </xf>
    <xf numFmtId="0" fontId="6" fillId="2" borderId="3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0" fillId="2" borderId="2" xfId="0" applyFill="1" applyBorder="1" applyAlignment="1">
      <alignment horizontal="center" vertical="center" wrapText="1"/>
    </xf>
    <xf numFmtId="0" fontId="0" fillId="2" borderId="2" xfId="0" applyFill="1" applyBorder="1"/>
    <xf numFmtId="0" fontId="0" fillId="2" borderId="3" xfId="0" applyFill="1" applyBorder="1" applyAlignment="1">
      <alignment horizontal="center" vertical="center"/>
    </xf>
    <xf numFmtId="0" fontId="0" fillId="2" borderId="5" xfId="0" applyFill="1" applyBorder="1" applyAlignment="1">
      <alignment horizontal="center" vertical="center" wrapText="1"/>
    </xf>
    <xf numFmtId="0" fontId="0" fillId="2" borderId="5" xfId="0" applyFill="1" applyBorder="1"/>
    <xf numFmtId="0" fontId="0" fillId="2" borderId="6" xfId="0" applyFill="1" applyBorder="1" applyAlignment="1">
      <alignment horizontal="center" vertical="center"/>
    </xf>
    <xf numFmtId="0" fontId="0" fillId="0" borderId="12" xfId="0" applyBorder="1" applyAlignment="1"/>
    <xf numFmtId="0" fontId="6" fillId="2" borderId="22" xfId="0" applyFont="1" applyFill="1" applyBorder="1" applyAlignment="1">
      <alignment horizontal="center" vertical="center" wrapText="1"/>
    </xf>
    <xf numFmtId="0" fontId="4" fillId="0" borderId="4" xfId="0" applyFont="1" applyBorder="1" applyAlignment="1">
      <alignment horizontal="center"/>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0" fillId="0" borderId="0" xfId="0" applyBorder="1"/>
    <xf numFmtId="0" fontId="4" fillId="0" borderId="0" xfId="0" applyFont="1" applyBorder="1" applyAlignment="1">
      <alignment horizontal="center" vertical="center"/>
    </xf>
    <xf numFmtId="2" fontId="3" fillId="0" borderId="0" xfId="0" applyNumberFormat="1" applyFont="1" applyBorder="1" applyAlignment="1">
      <alignment horizontal="center" vertical="center" wrapText="1"/>
    </xf>
    <xf numFmtId="0" fontId="4" fillId="0" borderId="0" xfId="0" applyNumberFormat="1" applyFont="1" applyBorder="1" applyAlignment="1">
      <alignment horizontal="center" vertical="center"/>
    </xf>
    <xf numFmtId="2" fontId="4" fillId="0" borderId="0" xfId="0" applyNumberFormat="1" applyFont="1" applyBorder="1" applyAlignment="1">
      <alignment horizontal="center" vertical="center"/>
    </xf>
    <xf numFmtId="0" fontId="4" fillId="0" borderId="46" xfId="0" applyFont="1" applyBorder="1" applyAlignment="1"/>
    <xf numFmtId="0" fontId="6" fillId="0" borderId="46" xfId="0" applyFont="1" applyBorder="1" applyAlignment="1">
      <alignment horizontal="center" vertical="center" wrapText="1"/>
    </xf>
    <xf numFmtId="0" fontId="6" fillId="0" borderId="46" xfId="0" applyFont="1" applyFill="1" applyBorder="1" applyAlignment="1">
      <alignment horizontal="center" vertical="center"/>
    </xf>
    <xf numFmtId="0" fontId="6" fillId="0" borderId="46" xfId="0" applyNumberFormat="1" applyFont="1" applyFill="1" applyBorder="1" applyAlignment="1">
      <alignment horizontal="center" vertical="center"/>
    </xf>
    <xf numFmtId="0" fontId="4" fillId="0" borderId="52" xfId="0" applyFont="1" applyBorder="1" applyAlignment="1"/>
    <xf numFmtId="0" fontId="6" fillId="0" borderId="52" xfId="0" applyFont="1" applyBorder="1" applyAlignment="1">
      <alignment horizontal="center" vertical="center" wrapText="1"/>
    </xf>
    <xf numFmtId="0" fontId="4" fillId="0" borderId="4" xfId="0" applyFont="1" applyBorder="1" applyAlignment="1"/>
    <xf numFmtId="0" fontId="6" fillId="2" borderId="23"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0" fillId="0" borderId="0" xfId="0" applyFill="1" applyBorder="1"/>
    <xf numFmtId="0" fontId="4" fillId="0" borderId="30" xfId="0" applyFont="1" applyFill="1" applyBorder="1" applyAlignment="1">
      <alignment horizontal="center"/>
    </xf>
    <xf numFmtId="0" fontId="6" fillId="0" borderId="30" xfId="0" applyFont="1" applyFill="1" applyBorder="1" applyAlignment="1">
      <alignment horizontal="center" vertical="center" wrapText="1"/>
    </xf>
    <xf numFmtId="0" fontId="6" fillId="0" borderId="30" xfId="0" applyFont="1" applyFill="1" applyBorder="1" applyAlignment="1">
      <alignment horizontal="center" vertical="center"/>
    </xf>
    <xf numFmtId="2" fontId="6" fillId="0" borderId="30" xfId="0" applyNumberFormat="1" applyFont="1" applyFill="1" applyBorder="1" applyAlignment="1">
      <alignment horizontal="center" vertical="center"/>
    </xf>
    <xf numFmtId="0" fontId="6" fillId="0" borderId="30" xfId="0" applyNumberFormat="1" applyFont="1" applyFill="1" applyBorder="1" applyAlignment="1">
      <alignment horizontal="center" vertical="center"/>
    </xf>
    <xf numFmtId="2" fontId="6" fillId="2" borderId="36" xfId="0" applyNumberFormat="1" applyFont="1" applyFill="1" applyBorder="1" applyAlignment="1">
      <alignment horizontal="center" vertical="center"/>
    </xf>
    <xf numFmtId="0" fontId="6" fillId="0" borderId="52" xfId="0" applyFont="1" applyFill="1" applyBorder="1" applyAlignment="1">
      <alignment horizontal="center" vertical="center" wrapText="1"/>
    </xf>
    <xf numFmtId="0" fontId="6" fillId="0" borderId="52" xfId="0" applyFont="1" applyFill="1" applyBorder="1" applyAlignment="1">
      <alignment horizontal="center" vertical="center"/>
    </xf>
    <xf numFmtId="2" fontId="6" fillId="0" borderId="52" xfId="0" applyNumberFormat="1" applyFont="1" applyFill="1" applyBorder="1" applyAlignment="1">
      <alignment horizontal="center" vertical="center"/>
    </xf>
    <xf numFmtId="0" fontId="6" fillId="0" borderId="52" xfId="0" applyNumberFormat="1" applyFont="1" applyFill="1" applyBorder="1" applyAlignment="1">
      <alignment horizontal="center" vertical="center"/>
    </xf>
    <xf numFmtId="0" fontId="6" fillId="0" borderId="31" xfId="0" applyFont="1" applyFill="1" applyBorder="1" applyAlignment="1">
      <alignment horizontal="center" vertical="center" wrapText="1"/>
    </xf>
    <xf numFmtId="0" fontId="4" fillId="0" borderId="0" xfId="0" applyFont="1" applyFill="1" applyBorder="1" applyAlignment="1"/>
    <xf numFmtId="0" fontId="6" fillId="0" borderId="0"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17" xfId="0" applyFont="1" applyFill="1" applyBorder="1" applyAlignment="1">
      <alignment horizontal="center" vertical="center"/>
    </xf>
    <xf numFmtId="0" fontId="6" fillId="0" borderId="16" xfId="0" applyNumberFormat="1" applyFont="1" applyFill="1" applyBorder="1" applyAlignment="1">
      <alignment horizontal="center" vertical="center"/>
    </xf>
    <xf numFmtId="0" fontId="6" fillId="0" borderId="22" xfId="0" applyFont="1" applyFill="1" applyBorder="1" applyAlignment="1">
      <alignment horizontal="center" vertical="center" wrapText="1"/>
    </xf>
    <xf numFmtId="0" fontId="4" fillId="0" borderId="0" xfId="0" applyFont="1" applyBorder="1" applyAlignment="1">
      <alignment horizontal="center"/>
    </xf>
    <xf numFmtId="0" fontId="4" fillId="0" borderId="52" xfId="0" applyFont="1" applyFill="1" applyBorder="1" applyAlignment="1"/>
    <xf numFmtId="0" fontId="4" fillId="0" borderId="30" xfId="0" applyFont="1" applyBorder="1" applyAlignment="1"/>
    <xf numFmtId="0" fontId="6" fillId="0" borderId="24" xfId="0" applyFont="1" applyFill="1" applyBorder="1" applyAlignment="1">
      <alignment horizontal="center" vertical="center"/>
    </xf>
    <xf numFmtId="0" fontId="6" fillId="0" borderId="12" xfId="0" applyNumberFormat="1" applyFont="1" applyFill="1" applyBorder="1" applyAlignment="1">
      <alignment horizontal="center" vertical="center"/>
    </xf>
    <xf numFmtId="2" fontId="6" fillId="0" borderId="25" xfId="0" applyNumberFormat="1" applyFont="1" applyFill="1" applyBorder="1" applyAlignment="1">
      <alignment horizontal="center" vertical="center"/>
    </xf>
    <xf numFmtId="0" fontId="6" fillId="0" borderId="7" xfId="0" applyFont="1" applyFill="1" applyBorder="1" applyAlignment="1">
      <alignment horizontal="center" vertical="center"/>
    </xf>
    <xf numFmtId="0" fontId="4" fillId="0" borderId="38" xfId="0" applyFont="1" applyBorder="1" applyAlignment="1">
      <alignment horizontal="center"/>
    </xf>
    <xf numFmtId="0" fontId="6" fillId="0" borderId="25" xfId="0" applyFont="1" applyFill="1" applyBorder="1" applyAlignment="1">
      <alignment horizontal="center" vertical="center"/>
    </xf>
    <xf numFmtId="2" fontId="6" fillId="2" borderId="45" xfId="0" applyNumberFormat="1" applyFont="1" applyFill="1" applyBorder="1" applyAlignment="1">
      <alignment horizontal="center" vertical="center"/>
    </xf>
    <xf numFmtId="0" fontId="6" fillId="2" borderId="3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38" xfId="0" applyNumberFormat="1" applyFont="1" applyFill="1" applyBorder="1" applyAlignment="1">
      <alignment horizontal="center" vertical="center"/>
    </xf>
    <xf numFmtId="2" fontId="6" fillId="5" borderId="33" xfId="0" applyNumberFormat="1" applyFont="1" applyFill="1" applyBorder="1" applyAlignment="1">
      <alignment horizontal="center" vertical="center"/>
    </xf>
    <xf numFmtId="0" fontId="4" fillId="0" borderId="16" xfId="0" applyFont="1" applyBorder="1" applyAlignment="1">
      <alignment horizontal="center"/>
    </xf>
    <xf numFmtId="2" fontId="6" fillId="2" borderId="32"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7" fillId="3" borderId="23" xfId="0" applyFont="1" applyFill="1" applyBorder="1" applyAlignment="1">
      <alignment horizontal="center" vertical="center"/>
    </xf>
    <xf numFmtId="0" fontId="7" fillId="4" borderId="15" xfId="0" applyFont="1" applyFill="1" applyBorder="1" applyAlignment="1">
      <alignment horizontal="center" vertical="center"/>
    </xf>
    <xf numFmtId="2" fontId="7" fillId="4" borderId="29" xfId="0" applyNumberFormat="1" applyFont="1" applyFill="1" applyBorder="1" applyAlignment="1">
      <alignment horizontal="center" vertical="center"/>
    </xf>
    <xf numFmtId="0" fontId="7" fillId="4" borderId="11" xfId="0" applyNumberFormat="1" applyFont="1" applyFill="1" applyBorder="1" applyAlignment="1">
      <alignment horizontal="center" vertical="center"/>
    </xf>
    <xf numFmtId="2" fontId="7" fillId="4" borderId="15" xfId="0" applyNumberFormat="1" applyFont="1" applyFill="1" applyBorder="1" applyAlignment="1">
      <alignment horizontal="center" vertical="center"/>
    </xf>
    <xf numFmtId="2" fontId="7" fillId="0" borderId="9" xfId="0" applyNumberFormat="1" applyFont="1" applyFill="1" applyBorder="1" applyAlignment="1">
      <alignment horizontal="center" vertical="center"/>
    </xf>
    <xf numFmtId="0" fontId="4" fillId="0" borderId="29" xfId="0" applyFont="1" applyFill="1" applyBorder="1" applyAlignment="1"/>
    <xf numFmtId="0" fontId="6" fillId="0" borderId="29" xfId="0" applyFont="1" applyFill="1" applyBorder="1" applyAlignment="1">
      <alignment horizontal="center" vertical="center" wrapText="1"/>
    </xf>
    <xf numFmtId="0" fontId="7" fillId="0" borderId="9" xfId="0" applyFont="1" applyFill="1" applyBorder="1" applyAlignment="1">
      <alignment horizontal="center" vertical="center"/>
    </xf>
    <xf numFmtId="0" fontId="7" fillId="0" borderId="9" xfId="0" applyNumberFormat="1" applyFont="1" applyFill="1" applyBorder="1" applyAlignment="1">
      <alignment horizontal="center" vertical="center"/>
    </xf>
    <xf numFmtId="0" fontId="6" fillId="5" borderId="33" xfId="0" applyFont="1" applyFill="1" applyBorder="1" applyAlignment="1">
      <alignment horizontal="center" vertical="center"/>
    </xf>
    <xf numFmtId="2" fontId="6" fillId="5" borderId="46" xfId="0" applyNumberFormat="1" applyFont="1" applyFill="1" applyBorder="1" applyAlignment="1">
      <alignment horizontal="center" vertical="center"/>
    </xf>
    <xf numFmtId="0" fontId="6" fillId="0" borderId="28" xfId="0" applyFont="1" applyBorder="1" applyAlignment="1">
      <alignment horizontal="center" vertical="center"/>
    </xf>
    <xf numFmtId="0" fontId="7" fillId="0" borderId="29" xfId="0" applyFont="1" applyFill="1" applyBorder="1" applyAlignment="1">
      <alignment horizontal="center" vertical="center"/>
    </xf>
    <xf numFmtId="2" fontId="7" fillId="0" borderId="29" xfId="0" applyNumberFormat="1" applyFont="1" applyFill="1" applyBorder="1" applyAlignment="1">
      <alignment horizontal="center" vertical="center"/>
    </xf>
    <xf numFmtId="0" fontId="7" fillId="0" borderId="29" xfId="0" applyNumberFormat="1" applyFont="1" applyFill="1" applyBorder="1" applyAlignment="1">
      <alignment horizontal="center" vertical="center"/>
    </xf>
    <xf numFmtId="0" fontId="0" fillId="0" borderId="4" xfId="0" applyBorder="1" applyAlignment="1"/>
    <xf numFmtId="0" fontId="0" fillId="0" borderId="0" xfId="0" applyFont="1" applyFill="1"/>
    <xf numFmtId="0" fontId="4" fillId="0" borderId="40" xfId="0" applyFont="1" applyBorder="1" applyAlignment="1"/>
    <xf numFmtId="0" fontId="4" fillId="0" borderId="34" xfId="0" applyFont="1" applyBorder="1" applyAlignment="1"/>
    <xf numFmtId="0" fontId="6" fillId="0" borderId="49"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55" xfId="0" applyFont="1" applyFill="1" applyBorder="1" applyAlignment="1">
      <alignment horizontal="center" vertical="center"/>
    </xf>
    <xf numFmtId="0" fontId="6" fillId="0" borderId="55" xfId="0" applyFont="1" applyFill="1" applyBorder="1" applyAlignment="1">
      <alignment horizontal="center" vertical="center"/>
    </xf>
    <xf numFmtId="0" fontId="6" fillId="0" borderId="56" xfId="0" applyFont="1" applyFill="1" applyBorder="1" applyAlignment="1">
      <alignment horizontal="center" vertical="center"/>
    </xf>
    <xf numFmtId="2" fontId="6" fillId="0" borderId="37" xfId="0" applyNumberFormat="1" applyFont="1" applyFill="1" applyBorder="1" applyAlignment="1">
      <alignment horizontal="center" vertical="center"/>
    </xf>
    <xf numFmtId="0" fontId="6" fillId="2" borderId="56" xfId="0" applyFont="1" applyFill="1" applyBorder="1" applyAlignment="1">
      <alignment horizontal="center" vertical="center"/>
    </xf>
    <xf numFmtId="0" fontId="4" fillId="0" borderId="35" xfId="0" applyFont="1" applyBorder="1" applyAlignment="1"/>
    <xf numFmtId="0" fontId="0" fillId="0" borderId="0" xfId="0" applyAlignment="1">
      <alignment wrapText="1"/>
    </xf>
    <xf numFmtId="0" fontId="4" fillId="0" borderId="31" xfId="0" applyFont="1" applyBorder="1" applyAlignment="1">
      <alignment horizontal="center" vertical="center" wrapText="1"/>
    </xf>
    <xf numFmtId="0" fontId="4" fillId="0" borderId="0" xfId="0" applyFont="1" applyBorder="1" applyAlignment="1">
      <alignment horizontal="center" vertical="center" wrapText="1"/>
    </xf>
    <xf numFmtId="0" fontId="6" fillId="0" borderId="46" xfId="0" applyFont="1" applyFill="1" applyBorder="1" applyAlignment="1">
      <alignment horizontal="center" vertical="center" wrapText="1"/>
    </xf>
    <xf numFmtId="0" fontId="0" fillId="0" borderId="0" xfId="0" applyAlignment="1">
      <alignment horizontal="left"/>
    </xf>
    <xf numFmtId="0" fontId="0" fillId="0" borderId="0" xfId="0" applyProtection="1">
      <protection hidden="1"/>
    </xf>
    <xf numFmtId="0" fontId="9" fillId="0" borderId="0" xfId="0" applyFont="1" applyProtection="1">
      <protection hidden="1"/>
    </xf>
    <xf numFmtId="0" fontId="9" fillId="0" borderId="0" xfId="0" applyFont="1"/>
    <xf numFmtId="0" fontId="4" fillId="0" borderId="0" xfId="0" applyFont="1" applyAlignment="1">
      <alignment horizontal="left"/>
    </xf>
    <xf numFmtId="2" fontId="0" fillId="0" borderId="0" xfId="0" applyNumberFormat="1" applyProtection="1">
      <protection hidden="1"/>
    </xf>
    <xf numFmtId="0" fontId="6" fillId="2" borderId="1"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2" borderId="38" xfId="0"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protection locked="0"/>
    </xf>
    <xf numFmtId="0" fontId="6" fillId="0" borderId="16" xfId="0" applyFont="1" applyFill="1" applyBorder="1" applyAlignment="1" applyProtection="1">
      <alignment horizontal="center" vertical="center"/>
      <protection locked="0"/>
    </xf>
    <xf numFmtId="0" fontId="0" fillId="0" borderId="0" xfId="0" applyNumberFormat="1" applyProtection="1">
      <protection hidden="1"/>
    </xf>
    <xf numFmtId="0" fontId="6" fillId="0" borderId="22" xfId="0" applyFont="1" applyFill="1" applyBorder="1" applyAlignment="1" applyProtection="1">
      <alignment horizontal="center" vertical="center"/>
      <protection locked="0"/>
    </xf>
    <xf numFmtId="0" fontId="4" fillId="0" borderId="16" xfId="0" applyFont="1" applyFill="1" applyBorder="1" applyAlignment="1"/>
    <xf numFmtId="2" fontId="6" fillId="2" borderId="22" xfId="0" applyNumberFormat="1" applyFont="1" applyFill="1" applyBorder="1" applyAlignment="1">
      <alignment horizontal="center" vertical="center"/>
    </xf>
    <xf numFmtId="0" fontId="6" fillId="2" borderId="22" xfId="0" applyNumberFormat="1" applyFont="1" applyFill="1" applyBorder="1" applyAlignment="1">
      <alignment horizontal="center" vertical="center"/>
    </xf>
    <xf numFmtId="0" fontId="6" fillId="2" borderId="22"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6" fillId="2" borderId="13"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0" fontId="6" fillId="5" borderId="4" xfId="0" applyFont="1" applyFill="1" applyBorder="1" applyAlignment="1" applyProtection="1">
      <alignment horizontal="center" vertical="center"/>
      <protection locked="0"/>
    </xf>
    <xf numFmtId="0" fontId="6" fillId="5" borderId="16" xfId="0" applyFont="1" applyFill="1" applyBorder="1" applyAlignment="1" applyProtection="1">
      <alignment horizontal="center" vertical="center"/>
      <protection locked="0"/>
    </xf>
    <xf numFmtId="0" fontId="6" fillId="0" borderId="29" xfId="0" applyFont="1" applyFill="1" applyBorder="1" applyAlignment="1">
      <alignment horizontal="center" vertical="center"/>
    </xf>
    <xf numFmtId="0" fontId="6" fillId="0" borderId="29" xfId="0" applyNumberFormat="1" applyFont="1" applyFill="1" applyBorder="1" applyAlignment="1">
      <alignment horizontal="center" vertical="center"/>
    </xf>
    <xf numFmtId="0" fontId="6" fillId="0" borderId="29" xfId="0" applyFont="1" applyFill="1" applyBorder="1" applyAlignment="1" applyProtection="1">
      <alignment horizontal="center" vertical="center"/>
      <protection locked="0"/>
    </xf>
    <xf numFmtId="0" fontId="0" fillId="0" borderId="0" xfId="0" applyFill="1" applyBorder="1" applyAlignment="1"/>
    <xf numFmtId="0" fontId="0" fillId="0" borderId="0" xfId="0" applyFill="1" applyBorder="1" applyAlignment="1">
      <alignment horizontal="center" vertical="center" wrapText="1"/>
    </xf>
    <xf numFmtId="0" fontId="6" fillId="0" borderId="0" xfId="0" applyFont="1" applyFill="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6" fillId="2" borderId="12" xfId="0"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4" fillId="0" borderId="29" xfId="0" applyFont="1" applyBorder="1" applyAlignment="1">
      <alignment horizontal="center"/>
    </xf>
    <xf numFmtId="0" fontId="6" fillId="0" borderId="29" xfId="0" applyFont="1" applyBorder="1" applyAlignment="1">
      <alignment horizontal="center" vertical="center" wrapText="1"/>
    </xf>
    <xf numFmtId="0" fontId="6" fillId="5" borderId="38" xfId="0" applyFont="1" applyFill="1" applyBorder="1" applyAlignment="1" applyProtection="1">
      <alignment horizontal="center" vertical="center"/>
      <protection locked="0"/>
    </xf>
    <xf numFmtId="0" fontId="7" fillId="4" borderId="11" xfId="0" applyFont="1" applyFill="1" applyBorder="1" applyAlignment="1" applyProtection="1">
      <alignment horizontal="center" vertical="center"/>
      <protection locked="0"/>
    </xf>
    <xf numFmtId="2" fontId="0" fillId="0" borderId="0" xfId="0" applyNumberFormat="1" applyAlignment="1">
      <alignment horizontal="right"/>
    </xf>
    <xf numFmtId="0" fontId="0" fillId="0" borderId="0" xfId="0" applyAlignment="1">
      <alignment horizontal="right"/>
    </xf>
    <xf numFmtId="2" fontId="9" fillId="0" borderId="0" xfId="0" applyNumberFormat="1" applyFont="1" applyProtection="1">
      <protection hidden="1"/>
    </xf>
    <xf numFmtId="1" fontId="0" fillId="0" borderId="0" xfId="0" applyNumberFormat="1" applyAlignment="1">
      <alignment horizontal="right"/>
    </xf>
    <xf numFmtId="0" fontId="4" fillId="0" borderId="0" xfId="0" applyFont="1" applyAlignment="1" applyProtection="1">
      <alignment horizontal="left"/>
    </xf>
    <xf numFmtId="0" fontId="0" fillId="0" borderId="0" xfId="0" applyAlignment="1" applyProtection="1">
      <alignment horizontal="left"/>
    </xf>
    <xf numFmtId="1" fontId="0" fillId="0" borderId="0" xfId="0" applyNumberFormat="1" applyAlignment="1" applyProtection="1">
      <alignment horizontal="right"/>
    </xf>
    <xf numFmtId="2" fontId="0" fillId="0" borderId="0" xfId="0" applyNumberFormat="1" applyAlignment="1" applyProtection="1">
      <alignment horizontal="left"/>
    </xf>
    <xf numFmtId="2" fontId="0" fillId="0" borderId="0" xfId="0" applyNumberFormat="1" applyAlignment="1" applyProtection="1">
      <alignment horizontal="right"/>
    </xf>
    <xf numFmtId="0" fontId="12" fillId="0" borderId="0" xfId="0" applyFont="1"/>
    <xf numFmtId="0" fontId="13" fillId="0" borderId="0" xfId="0" applyFont="1"/>
    <xf numFmtId="0" fontId="0" fillId="6" borderId="0" xfId="0" applyFill="1" applyBorder="1"/>
    <xf numFmtId="0" fontId="0" fillId="6" borderId="0" xfId="0" applyFont="1" applyFill="1" applyBorder="1"/>
    <xf numFmtId="49" fontId="0" fillId="6" borderId="0" xfId="0" applyNumberFormat="1" applyFill="1" applyBorder="1"/>
    <xf numFmtId="2" fontId="0" fillId="6" borderId="0" xfId="0" applyNumberFormat="1" applyFill="1" applyBorder="1"/>
    <xf numFmtId="164" fontId="0" fillId="6" borderId="0" xfId="0" applyNumberFormat="1" applyFill="1" applyBorder="1"/>
    <xf numFmtId="1" fontId="0" fillId="6" borderId="0" xfId="0" applyNumberFormat="1" applyFill="1" applyBorder="1"/>
    <xf numFmtId="0" fontId="14" fillId="7" borderId="0" xfId="0" applyFont="1" applyFill="1" applyBorder="1" applyAlignment="1">
      <alignment horizontal="center" vertical="center" wrapText="1"/>
    </xf>
    <xf numFmtId="0" fontId="14" fillId="7" borderId="0" xfId="0" applyFont="1" applyFill="1" applyBorder="1"/>
    <xf numFmtId="49" fontId="14" fillId="7" borderId="0" xfId="0" applyNumberFormat="1" applyFont="1" applyFill="1" applyBorder="1" applyAlignment="1">
      <alignment horizontal="center" vertical="center" wrapText="1"/>
    </xf>
    <xf numFmtId="0" fontId="14" fillId="6" borderId="0" xfId="0" applyFont="1" applyFill="1" applyBorder="1" applyAlignment="1">
      <alignment horizontal="center" vertical="center" wrapText="1"/>
    </xf>
    <xf numFmtId="2" fontId="14" fillId="7" borderId="0" xfId="0" applyNumberFormat="1" applyFont="1" applyFill="1" applyBorder="1" applyAlignment="1">
      <alignment horizontal="center" vertical="center" wrapText="1"/>
    </xf>
    <xf numFmtId="164" fontId="14" fillId="7" borderId="0" xfId="0" applyNumberFormat="1" applyFont="1" applyFill="1" applyBorder="1" applyAlignment="1">
      <alignment horizontal="center" vertical="center" wrapText="1"/>
    </xf>
    <xf numFmtId="1" fontId="14" fillId="7" borderId="0" xfId="0" applyNumberFormat="1" applyFont="1" applyFill="1" applyBorder="1" applyAlignment="1">
      <alignment horizontal="center" vertical="center" wrapText="1"/>
    </xf>
    <xf numFmtId="0" fontId="0" fillId="8" borderId="0" xfId="0" applyFont="1" applyFill="1" applyBorder="1"/>
    <xf numFmtId="49" fontId="0" fillId="8" borderId="0" xfId="0" applyNumberFormat="1" applyFont="1" applyFill="1" applyBorder="1"/>
    <xf numFmtId="2" fontId="0" fillId="8" borderId="0" xfId="0" applyNumberFormat="1" applyFont="1" applyFill="1" applyBorder="1"/>
    <xf numFmtId="1" fontId="0" fillId="8" borderId="0" xfId="0" applyNumberFormat="1" applyFont="1" applyFill="1" applyBorder="1"/>
    <xf numFmtId="49" fontId="0" fillId="6" borderId="0" xfId="0" applyNumberFormat="1" applyFont="1" applyFill="1" applyBorder="1"/>
    <xf numFmtId="1" fontId="0" fillId="6" borderId="0" xfId="0" applyNumberFormat="1" applyFont="1" applyFill="1" applyBorder="1"/>
    <xf numFmtId="2" fontId="0" fillId="6" borderId="0" xfId="0" applyNumberFormat="1" applyFont="1" applyFill="1" applyBorder="1"/>
    <xf numFmtId="164" fontId="0" fillId="6" borderId="0" xfId="0" applyNumberFormat="1" applyFont="1" applyFill="1" applyBorder="1"/>
    <xf numFmtId="165" fontId="0" fillId="6" borderId="0" xfId="0" applyNumberFormat="1" applyFont="1" applyFill="1" applyBorder="1"/>
    <xf numFmtId="164" fontId="0" fillId="8" borderId="0" xfId="0" applyNumberFormat="1" applyFont="1" applyFill="1" applyBorder="1"/>
    <xf numFmtId="49" fontId="0" fillId="8" borderId="0" xfId="0" applyNumberFormat="1" applyFont="1" applyFill="1" applyBorder="1" applyAlignment="1"/>
    <xf numFmtId="49" fontId="0" fillId="6" borderId="0" xfId="0" applyNumberFormat="1" applyFont="1" applyFill="1" applyBorder="1" applyAlignment="1"/>
    <xf numFmtId="0" fontId="6" fillId="2" borderId="24" xfId="0" applyFont="1" applyFill="1" applyBorder="1" applyAlignment="1">
      <alignment horizontal="center" vertical="center" wrapText="1"/>
    </xf>
    <xf numFmtId="0" fontId="4" fillId="0" borderId="1" xfId="0" applyFont="1" applyBorder="1" applyAlignment="1"/>
    <xf numFmtId="0" fontId="4" fillId="0" borderId="4" xfId="0" applyFont="1" applyBorder="1" applyAlignment="1"/>
    <xf numFmtId="0" fontId="4" fillId="0" borderId="18" xfId="0" applyFont="1" applyBorder="1" applyAlignment="1"/>
    <xf numFmtId="0" fontId="0" fillId="0" borderId="1" xfId="0" applyBorder="1" applyAlignment="1"/>
    <xf numFmtId="0" fontId="4" fillId="0" borderId="11" xfId="0" applyFont="1" applyBorder="1" applyAlignment="1"/>
    <xf numFmtId="0" fontId="4" fillId="0" borderId="18" xfId="0" applyFont="1" applyBorder="1" applyAlignment="1">
      <alignment horizontal="center"/>
    </xf>
    <xf numFmtId="0" fontId="4" fillId="0" borderId="12" xfId="0" applyFont="1" applyBorder="1" applyAlignment="1">
      <alignment horizontal="center"/>
    </xf>
    <xf numFmtId="0" fontId="4" fillId="0" borderId="12" xfId="0" applyFont="1" applyBorder="1" applyAlignment="1"/>
    <xf numFmtId="0" fontId="4" fillId="0" borderId="13" xfId="0" applyFont="1" applyBorder="1" applyAlignment="1">
      <alignment horizontal="center"/>
    </xf>
    <xf numFmtId="0" fontId="6" fillId="2" borderId="21"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2" xfId="0" applyFont="1" applyBorder="1" applyAlignment="1">
      <alignment horizontal="center" vertical="center" wrapText="1"/>
    </xf>
    <xf numFmtId="0" fontId="4" fillId="0" borderId="13" xfId="0" applyFont="1" applyBorder="1" applyAlignment="1"/>
    <xf numFmtId="0" fontId="6" fillId="2" borderId="2"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5" fillId="0" borderId="0" xfId="0" applyFont="1"/>
    <xf numFmtId="2" fontId="15" fillId="0" borderId="0" xfId="0" applyNumberFormat="1" applyFont="1"/>
    <xf numFmtId="0" fontId="15" fillId="0" borderId="0" xfId="0" applyNumberFormat="1" applyFont="1" applyAlignment="1">
      <alignment horizontal="center"/>
    </xf>
    <xf numFmtId="0" fontId="15" fillId="0" borderId="0" xfId="0" applyFont="1" applyProtection="1">
      <protection hidden="1"/>
    </xf>
    <xf numFmtId="0" fontId="9" fillId="0" borderId="0" xfId="0" applyNumberFormat="1" applyFont="1" applyAlignment="1" applyProtection="1">
      <alignment horizontal="center"/>
      <protection hidden="1"/>
    </xf>
    <xf numFmtId="0" fontId="9" fillId="0" borderId="0" xfId="0" applyFont="1" applyAlignment="1" applyProtection="1">
      <alignment horizontal="right"/>
      <protection hidden="1"/>
    </xf>
    <xf numFmtId="2" fontId="9" fillId="0" borderId="0" xfId="0" applyNumberFormat="1" applyFont="1" applyAlignment="1" applyProtection="1">
      <alignment horizontal="right"/>
      <protection hidden="1"/>
    </xf>
    <xf numFmtId="0" fontId="9" fillId="0" borderId="0" xfId="0" applyNumberFormat="1" applyFont="1" applyAlignment="1" applyProtection="1">
      <alignment horizontal="right"/>
      <protection hidden="1"/>
    </xf>
    <xf numFmtId="0" fontId="6" fillId="0" borderId="39" xfId="0" applyFont="1" applyFill="1" applyBorder="1" applyAlignment="1">
      <alignment horizontal="center" vertical="center"/>
    </xf>
    <xf numFmtId="0" fontId="0" fillId="0" borderId="44" xfId="0" applyFont="1" applyBorder="1"/>
    <xf numFmtId="0" fontId="4" fillId="0" borderId="48" xfId="0" applyFont="1" applyBorder="1" applyAlignment="1"/>
    <xf numFmtId="0" fontId="4" fillId="0" borderId="54" xfId="0" applyFont="1" applyBorder="1" applyAlignment="1"/>
    <xf numFmtId="0" fontId="4" fillId="0" borderId="26" xfId="0" applyFont="1" applyBorder="1" applyAlignment="1"/>
    <xf numFmtId="0" fontId="6" fillId="0" borderId="31"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41" xfId="0" applyNumberFormat="1" applyFont="1" applyFill="1" applyBorder="1" applyAlignment="1">
      <alignment horizontal="center" vertical="center"/>
    </xf>
    <xf numFmtId="2" fontId="6" fillId="0" borderId="42" xfId="0" applyNumberFormat="1" applyFont="1" applyFill="1" applyBorder="1" applyAlignment="1">
      <alignment horizontal="center" vertical="center"/>
    </xf>
    <xf numFmtId="0" fontId="6" fillId="0" borderId="41" xfId="0" applyFont="1" applyFill="1" applyBorder="1" applyAlignment="1" applyProtection="1">
      <alignment horizontal="center" vertical="center"/>
      <protection locked="0"/>
    </xf>
    <xf numFmtId="0" fontId="6" fillId="0" borderId="21" xfId="0" applyFont="1" applyFill="1" applyBorder="1" applyAlignment="1">
      <alignment horizontal="center" vertical="center" wrapText="1"/>
    </xf>
    <xf numFmtId="0" fontId="4" fillId="0" borderId="13" xfId="0" applyFont="1" applyFill="1" applyBorder="1" applyAlignment="1"/>
    <xf numFmtId="0" fontId="4" fillId="0" borderId="29" xfId="0" applyFont="1" applyBorder="1" applyAlignment="1"/>
    <xf numFmtId="0" fontId="7" fillId="3" borderId="28" xfId="0" applyFont="1" applyFill="1" applyBorder="1" applyAlignment="1">
      <alignment horizontal="center" vertical="center"/>
    </xf>
    <xf numFmtId="0" fontId="7" fillId="4" borderId="33" xfId="0" applyFont="1" applyFill="1" applyBorder="1" applyAlignment="1">
      <alignment horizontal="center" vertical="center"/>
    </xf>
    <xf numFmtId="2" fontId="7" fillId="4" borderId="46" xfId="0" applyNumberFormat="1" applyFont="1" applyFill="1" applyBorder="1" applyAlignment="1">
      <alignment horizontal="center" vertical="center"/>
    </xf>
    <xf numFmtId="0" fontId="7" fillId="4" borderId="38" xfId="0" applyNumberFormat="1" applyFont="1" applyFill="1" applyBorder="1" applyAlignment="1">
      <alignment horizontal="center" vertical="center"/>
    </xf>
    <xf numFmtId="2" fontId="7" fillId="4" borderId="33" xfId="0" applyNumberFormat="1" applyFont="1" applyFill="1" applyBorder="1" applyAlignment="1">
      <alignment horizontal="center" vertical="center"/>
    </xf>
    <xf numFmtId="0" fontId="7" fillId="4" borderId="38" xfId="0" applyFont="1" applyFill="1" applyBorder="1" applyAlignment="1" applyProtection="1">
      <alignment horizontal="center" vertical="center"/>
      <protection locked="0"/>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2" borderId="2" xfId="0" applyFont="1" applyFill="1" applyBorder="1" applyAlignment="1">
      <alignment horizontal="center" vertical="center" wrapText="1"/>
    </xf>
    <xf numFmtId="0" fontId="4" fillId="0" borderId="4" xfId="0" applyFont="1" applyBorder="1" applyAlignment="1"/>
    <xf numFmtId="0" fontId="4" fillId="0" borderId="11" xfId="0" applyFont="1" applyBorder="1" applyAlignment="1"/>
    <xf numFmtId="0" fontId="6" fillId="2" borderId="2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4" fillId="0" borderId="41" xfId="0" applyFont="1" applyBorder="1" applyAlignment="1"/>
    <xf numFmtId="0" fontId="6" fillId="0" borderId="19"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2" borderId="28"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0" borderId="28" xfId="0" applyFont="1" applyBorder="1" applyAlignment="1">
      <alignment horizontal="center" vertical="center" wrapText="1"/>
    </xf>
    <xf numFmtId="0" fontId="4" fillId="0" borderId="38" xfId="0" applyFont="1" applyBorder="1" applyAlignment="1"/>
    <xf numFmtId="0" fontId="16" fillId="0" borderId="0" xfId="0" applyFont="1"/>
    <xf numFmtId="0" fontId="6" fillId="0" borderId="24" xfId="0" applyFont="1" applyBorder="1" applyAlignment="1">
      <alignment horizontal="center"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4" fillId="0" borderId="1" xfId="0" applyFont="1" applyBorder="1" applyAlignment="1"/>
    <xf numFmtId="0" fontId="6" fillId="2" borderId="28" xfId="0" applyFont="1" applyFill="1" applyBorder="1" applyAlignment="1">
      <alignment horizontal="center" vertical="center" wrapText="1"/>
    </xf>
    <xf numFmtId="0" fontId="6" fillId="0" borderId="28" xfId="0" applyFont="1" applyBorder="1" applyAlignment="1">
      <alignment horizontal="center" vertical="center" wrapText="1"/>
    </xf>
    <xf numFmtId="0" fontId="4" fillId="0" borderId="38" xfId="0" applyFont="1" applyBorder="1" applyAlignment="1"/>
    <xf numFmtId="0" fontId="6" fillId="0" borderId="5" xfId="0" applyFont="1" applyBorder="1" applyAlignment="1">
      <alignment horizontal="center" vertical="center" wrapText="1"/>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2" fontId="6" fillId="6" borderId="34" xfId="0" applyNumberFormat="1" applyFont="1" applyFill="1" applyBorder="1" applyAlignment="1">
      <alignment horizontal="center" vertical="center"/>
    </xf>
    <xf numFmtId="0" fontId="6" fillId="6" borderId="1" xfId="0" applyNumberFormat="1" applyFont="1" applyFill="1" applyBorder="1" applyAlignment="1">
      <alignment horizontal="center" vertical="center"/>
    </xf>
    <xf numFmtId="2" fontId="6" fillId="6" borderId="7" xfId="0" applyNumberFormat="1" applyFont="1" applyFill="1" applyBorder="1" applyAlignment="1">
      <alignment horizontal="center" vertical="center"/>
    </xf>
    <xf numFmtId="0" fontId="6" fillId="6" borderId="1" xfId="0" applyFont="1" applyFill="1" applyBorder="1" applyAlignment="1" applyProtection="1">
      <alignment horizontal="center" vertical="center"/>
      <protection locked="0"/>
    </xf>
    <xf numFmtId="2" fontId="6" fillId="6" borderId="3" xfId="0" applyNumberFormat="1" applyFont="1" applyFill="1" applyBorder="1" applyAlignment="1">
      <alignment horizontal="center" vertical="center"/>
    </xf>
    <xf numFmtId="0" fontId="6" fillId="6" borderId="31" xfId="0" applyFont="1" applyFill="1" applyBorder="1" applyAlignment="1">
      <alignment horizontal="center" vertical="center" wrapText="1"/>
    </xf>
    <xf numFmtId="0" fontId="6" fillId="6" borderId="21" xfId="0" applyFont="1" applyFill="1" applyBorder="1" applyAlignment="1">
      <alignment horizontal="center" vertical="center"/>
    </xf>
    <xf numFmtId="0" fontId="6" fillId="6" borderId="14" xfId="0" applyFont="1" applyFill="1" applyBorder="1" applyAlignment="1">
      <alignment horizontal="center" vertical="center"/>
    </xf>
    <xf numFmtId="2" fontId="6" fillId="6" borderId="47" xfId="0" applyNumberFormat="1" applyFont="1" applyFill="1" applyBorder="1" applyAlignment="1">
      <alignment horizontal="center" vertical="center"/>
    </xf>
    <xf numFmtId="0" fontId="6" fillId="6" borderId="13" xfId="0" applyNumberFormat="1" applyFont="1" applyFill="1" applyBorder="1" applyAlignment="1">
      <alignment horizontal="center" vertical="center"/>
    </xf>
    <xf numFmtId="2" fontId="6" fillId="6" borderId="14" xfId="0" applyNumberFormat="1" applyFont="1" applyFill="1" applyBorder="1" applyAlignment="1">
      <alignment horizontal="center" vertical="center"/>
    </xf>
    <xf numFmtId="0" fontId="6" fillId="6" borderId="13" xfId="0" applyFont="1" applyFill="1" applyBorder="1" applyAlignment="1" applyProtection="1">
      <alignment horizontal="center" vertical="center"/>
      <protection locked="0"/>
    </xf>
    <xf numFmtId="2" fontId="0" fillId="0" borderId="0" xfId="0" applyNumberFormat="1" applyFill="1"/>
    <xf numFmtId="0" fontId="0" fillId="0" borderId="0" xfId="0" applyNumberFormat="1" applyFill="1" applyAlignment="1">
      <alignment horizontal="center"/>
    </xf>
    <xf numFmtId="0" fontId="7" fillId="3" borderId="24" xfId="0" applyFont="1" applyFill="1" applyBorder="1" applyAlignment="1">
      <alignment horizontal="center" vertical="center"/>
    </xf>
    <xf numFmtId="0" fontId="7" fillId="3" borderId="25" xfId="0" applyFont="1" applyFill="1" applyBorder="1" applyAlignment="1">
      <alignment horizontal="center" vertical="center"/>
    </xf>
    <xf numFmtId="2" fontId="7" fillId="3" borderId="9"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2" fontId="7" fillId="3" borderId="7" xfId="0" applyNumberFormat="1" applyFont="1" applyFill="1" applyBorder="1" applyAlignment="1">
      <alignment horizontal="center" vertical="center"/>
    </xf>
    <xf numFmtId="0" fontId="7" fillId="3" borderId="18" xfId="0" applyFont="1" applyFill="1" applyBorder="1" applyAlignment="1" applyProtection="1">
      <alignment horizontal="center" vertical="center"/>
      <protection locked="0"/>
    </xf>
    <xf numFmtId="2" fontId="7" fillId="3" borderId="20" xfId="0" applyNumberFormat="1"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protection locked="0"/>
    </xf>
    <xf numFmtId="2" fontId="7" fillId="3" borderId="14" xfId="0" applyNumberFormat="1" applyFont="1" applyFill="1" applyBorder="1" applyAlignment="1">
      <alignment horizontal="center" vertical="center"/>
    </xf>
    <xf numFmtId="2" fontId="6" fillId="0" borderId="48" xfId="0" applyNumberFormat="1" applyFont="1" applyFill="1" applyBorder="1" applyAlignment="1">
      <alignment horizontal="center" vertical="center"/>
    </xf>
    <xf numFmtId="0" fontId="6" fillId="6" borderId="2" xfId="0" applyFont="1" applyFill="1" applyBorder="1" applyAlignment="1">
      <alignment horizontal="center" vertical="center" wrapText="1"/>
    </xf>
    <xf numFmtId="0" fontId="4" fillId="0" borderId="36" xfId="0" applyFont="1" applyBorder="1" applyAlignment="1"/>
    <xf numFmtId="0" fontId="0" fillId="0" borderId="0" xfId="0" applyAlignment="1">
      <alignment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3" fillId="0" borderId="49" xfId="0" applyFont="1" applyBorder="1" applyAlignment="1">
      <alignment horizontal="center" vertical="center"/>
    </xf>
    <xf numFmtId="2" fontId="3" fillId="0" borderId="11" xfId="0" applyNumberFormat="1" applyFont="1" applyBorder="1" applyAlignment="1">
      <alignment horizontal="center" vertical="center" wrapText="1"/>
    </xf>
    <xf numFmtId="2" fontId="3" fillId="0" borderId="12" xfId="0" applyNumberFormat="1" applyFont="1" applyBorder="1" applyAlignment="1">
      <alignment horizontal="center" vertical="center" wrapText="1"/>
    </xf>
    <xf numFmtId="2" fontId="3" fillId="0" borderId="15" xfId="0" applyNumberFormat="1" applyFont="1" applyBorder="1" applyAlignment="1">
      <alignment horizontal="center" vertical="center" wrapText="1"/>
    </xf>
    <xf numFmtId="2" fontId="3" fillId="0" borderId="25" xfId="0" applyNumberFormat="1" applyFont="1" applyBorder="1" applyAlignment="1">
      <alignment horizontal="center" vertical="center" wrapText="1"/>
    </xf>
    <xf numFmtId="2" fontId="3" fillId="0" borderId="50" xfId="0" applyNumberFormat="1" applyFont="1" applyBorder="1" applyAlignment="1">
      <alignment horizontal="center" vertical="center" wrapText="1"/>
    </xf>
    <xf numFmtId="2" fontId="3" fillId="0" borderId="51" xfId="0" applyNumberFormat="1" applyFont="1" applyBorder="1" applyAlignment="1">
      <alignment horizontal="center" vertical="center" wrapText="1"/>
    </xf>
    <xf numFmtId="0" fontId="0" fillId="0" borderId="24" xfId="0" applyBorder="1" applyAlignment="1">
      <alignment horizontal="center" vertical="center" wrapText="1"/>
    </xf>
    <xf numFmtId="0" fontId="6" fillId="2" borderId="2" xfId="0" applyFont="1" applyFill="1" applyBorder="1" applyAlignment="1">
      <alignment horizontal="center" vertical="center" wrapText="1"/>
    </xf>
    <xf numFmtId="0" fontId="0" fillId="2" borderId="5" xfId="0" applyFill="1" applyBorder="1" applyAlignment="1">
      <alignment horizontal="center" vertical="center" wrapText="1"/>
    </xf>
    <xf numFmtId="0" fontId="6" fillId="0" borderId="2" xfId="0" applyFont="1" applyBorder="1" applyAlignment="1">
      <alignment horizontal="center" vertical="center" wrapText="1"/>
    </xf>
    <xf numFmtId="0" fontId="0" fillId="0" borderId="28" xfId="0" applyBorder="1" applyAlignment="1">
      <alignment horizontal="center" vertical="center" wrapText="1"/>
    </xf>
    <xf numFmtId="0" fontId="0" fillId="0" borderId="5" xfId="0" applyBorder="1" applyAlignment="1">
      <alignment horizontal="center" vertical="center" wrapText="1"/>
    </xf>
    <xf numFmtId="0" fontId="6" fillId="2" borderId="19" xfId="0" applyFont="1" applyFill="1" applyBorder="1" applyAlignment="1">
      <alignment horizontal="center" vertical="center" wrapText="1"/>
    </xf>
    <xf numFmtId="0" fontId="0" fillId="0" borderId="19" xfId="0"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0" fillId="0" borderId="21" xfId="0" applyBorder="1" applyAlignment="1">
      <alignment horizontal="center" vertical="center" wrapText="1"/>
    </xf>
    <xf numFmtId="0" fontId="6" fillId="2" borderId="31" xfId="0" applyFont="1" applyFill="1" applyBorder="1" applyAlignment="1">
      <alignment horizontal="center" vertical="center" wrapText="1"/>
    </xf>
    <xf numFmtId="0" fontId="6" fillId="0" borderId="19" xfId="0" applyFont="1" applyBorder="1" applyAlignment="1">
      <alignment horizontal="center" vertical="center" wrapText="1"/>
    </xf>
    <xf numFmtId="0" fontId="6" fillId="2" borderId="28" xfId="0" applyFont="1" applyFill="1" applyBorder="1" applyAlignment="1">
      <alignment horizontal="center" vertical="center" wrapText="1"/>
    </xf>
    <xf numFmtId="0" fontId="0" fillId="0" borderId="21" xfId="0" applyFill="1" applyBorder="1" applyAlignment="1">
      <alignment horizontal="center" vertical="center" wrapText="1"/>
    </xf>
    <xf numFmtId="0" fontId="4" fillId="0" borderId="11" xfId="0" applyFont="1" applyBorder="1" applyAlignment="1">
      <alignment horizontal="center"/>
    </xf>
    <xf numFmtId="0" fontId="4" fillId="0" borderId="18" xfId="0" applyFont="1" applyBorder="1" applyAlignment="1">
      <alignment horizontal="center"/>
    </xf>
    <xf numFmtId="0" fontId="0" fillId="0" borderId="12" xfId="0" applyBorder="1" applyAlignment="1">
      <alignment horizontal="center"/>
    </xf>
    <xf numFmtId="0" fontId="0" fillId="0" borderId="41" xfId="0" applyBorder="1" applyAlignment="1"/>
    <xf numFmtId="0" fontId="0" fillId="0" borderId="18" xfId="0" applyBorder="1" applyAlignment="1"/>
    <xf numFmtId="0" fontId="0" fillId="0" borderId="12" xfId="0" applyBorder="1" applyAlignment="1"/>
    <xf numFmtId="0" fontId="4" fillId="0" borderId="1" xfId="0" applyFont="1" applyBorder="1" applyAlignment="1"/>
    <xf numFmtId="0" fontId="0" fillId="0" borderId="38" xfId="0" applyBorder="1" applyAlignment="1"/>
    <xf numFmtId="0" fontId="0" fillId="0" borderId="4" xfId="0" applyBorder="1" applyAlignment="1"/>
    <xf numFmtId="2" fontId="3" fillId="0" borderId="1"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2" fontId="4" fillId="0" borderId="6"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4" fillId="0" borderId="12" xfId="0" applyFont="1" applyBorder="1" applyAlignment="1">
      <alignment horizontal="center"/>
    </xf>
    <xf numFmtId="0" fontId="6" fillId="0" borderId="19"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4" fillId="0" borderId="13" xfId="0" applyFont="1" applyBorder="1" applyAlignment="1">
      <alignment horizontal="center"/>
    </xf>
    <xf numFmtId="0" fontId="4" fillId="0" borderId="41" xfId="0" applyFont="1" applyBorder="1" applyAlignment="1">
      <alignment horizontal="center"/>
    </xf>
    <xf numFmtId="0" fontId="4" fillId="0" borderId="41" xfId="0" applyFont="1" applyBorder="1" applyAlignment="1"/>
    <xf numFmtId="0" fontId="4" fillId="0" borderId="11" xfId="0" applyFont="1" applyBorder="1" applyAlignment="1"/>
    <xf numFmtId="0" fontId="4" fillId="0" borderId="11" xfId="0" applyFont="1" applyFill="1" applyBorder="1" applyAlignment="1"/>
    <xf numFmtId="0" fontId="4" fillId="0" borderId="18" xfId="0" applyFont="1" applyFill="1" applyBorder="1" applyAlignment="1"/>
    <xf numFmtId="0" fontId="4" fillId="0" borderId="11" xfId="0" applyFont="1" applyFill="1" applyBorder="1" applyAlignment="1">
      <alignment horizontal="center"/>
    </xf>
    <xf numFmtId="0" fontId="4" fillId="0" borderId="18" xfId="0" applyFont="1" applyFill="1" applyBorder="1" applyAlignment="1">
      <alignment horizontal="center"/>
    </xf>
    <xf numFmtId="0" fontId="4" fillId="0" borderId="12" xfId="0" applyFont="1" applyFill="1" applyBorder="1" applyAlignment="1">
      <alignment horizontal="center"/>
    </xf>
    <xf numFmtId="0" fontId="4" fillId="0" borderId="12" xfId="0" applyFont="1" applyBorder="1" applyAlignment="1"/>
    <xf numFmtId="0" fontId="6" fillId="0" borderId="31" xfId="0" applyFont="1" applyBorder="1" applyAlignment="1">
      <alignment horizontal="center" vertical="center" wrapText="1"/>
    </xf>
    <xf numFmtId="0" fontId="6" fillId="0" borderId="21" xfId="0" applyFont="1" applyBorder="1" applyAlignment="1">
      <alignment horizontal="center" vertical="center" wrapText="1"/>
    </xf>
    <xf numFmtId="0" fontId="6" fillId="2" borderId="5" xfId="0" applyFont="1" applyFill="1" applyBorder="1" applyAlignment="1">
      <alignment horizontal="center" vertical="center" wrapText="1"/>
    </xf>
    <xf numFmtId="0" fontId="6" fillId="0" borderId="28" xfId="0" applyFont="1" applyBorder="1" applyAlignment="1">
      <alignment horizontal="center" vertical="center" wrapText="1"/>
    </xf>
    <xf numFmtId="0" fontId="4" fillId="0" borderId="38" xfId="0" applyFont="1" applyBorder="1" applyAlignment="1"/>
    <xf numFmtId="0" fontId="4" fillId="0" borderId="18" xfId="0" applyFont="1" applyBorder="1" applyAlignment="1"/>
    <xf numFmtId="0" fontId="4" fillId="0" borderId="4" xfId="0" applyFont="1" applyBorder="1" applyAlignment="1"/>
    <xf numFmtId="0" fontId="0" fillId="0" borderId="19" xfId="0" applyFill="1" applyBorder="1" applyAlignment="1">
      <alignment horizontal="center" vertical="center" wrapText="1"/>
    </xf>
    <xf numFmtId="0" fontId="0" fillId="0" borderId="24" xfId="0" applyFill="1" applyBorder="1" applyAlignment="1">
      <alignment horizontal="center" vertical="center" wrapText="1"/>
    </xf>
    <xf numFmtId="0" fontId="6" fillId="0" borderId="5" xfId="0" applyFont="1" applyBorder="1" applyAlignment="1">
      <alignment horizontal="center" vertical="center" wrapText="1"/>
    </xf>
    <xf numFmtId="0" fontId="4" fillId="0" borderId="13" xfId="0" applyFont="1" applyBorder="1" applyAlignment="1"/>
    <xf numFmtId="2" fontId="4" fillId="0" borderId="41" xfId="0" applyNumberFormat="1" applyFont="1" applyBorder="1" applyAlignment="1">
      <alignment horizontal="center" vertical="center" wrapText="1"/>
    </xf>
    <xf numFmtId="2" fontId="4" fillId="0" borderId="42" xfId="0" applyNumberFormat="1" applyFont="1" applyBorder="1" applyAlignment="1">
      <alignment horizontal="center" vertical="center" wrapText="1"/>
    </xf>
    <xf numFmtId="0" fontId="0" fillId="0" borderId="37" xfId="0" applyBorder="1" applyAlignment="1" applyProtection="1">
      <alignment horizontal="left"/>
      <protection locked="0"/>
    </xf>
    <xf numFmtId="0" fontId="0" fillId="0" borderId="46" xfId="0" applyBorder="1" applyAlignment="1" applyProtection="1">
      <alignment horizontal="left"/>
      <protection locked="0"/>
    </xf>
    <xf numFmtId="0" fontId="0" fillId="0" borderId="57" xfId="0" applyBorder="1" applyAlignment="1" applyProtection="1">
      <alignment horizontal="left"/>
      <protection locked="0"/>
    </xf>
    <xf numFmtId="167" fontId="0" fillId="0" borderId="37" xfId="0" applyNumberFormat="1" applyBorder="1" applyAlignment="1" applyProtection="1">
      <alignment horizontal="left"/>
      <protection locked="0"/>
    </xf>
    <xf numFmtId="167" fontId="0" fillId="0" borderId="57" xfId="0" applyNumberFormat="1" applyBorder="1" applyAlignment="1" applyProtection="1">
      <alignment horizontal="left"/>
      <protection locked="0"/>
    </xf>
  </cellXfs>
  <cellStyles count="2">
    <cellStyle name="Currency 2" xfId="1"/>
    <cellStyle name="Normal" xfId="0" builtinId="0"/>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40"/>
      <tableStyleElement type="headerRow" dxfId="3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65.jpeg"/><Relationship Id="rId3" Type="http://schemas.openxmlformats.org/officeDocument/2006/relationships/image" Target="../media/image160.jpeg"/><Relationship Id="rId7" Type="http://schemas.openxmlformats.org/officeDocument/2006/relationships/image" Target="../media/image164.jpeg"/><Relationship Id="rId2" Type="http://schemas.openxmlformats.org/officeDocument/2006/relationships/image" Target="../media/image159.jpeg"/><Relationship Id="rId1" Type="http://schemas.openxmlformats.org/officeDocument/2006/relationships/image" Target="../media/image158.jpeg"/><Relationship Id="rId6" Type="http://schemas.openxmlformats.org/officeDocument/2006/relationships/image" Target="../media/image163.jpeg"/><Relationship Id="rId5" Type="http://schemas.openxmlformats.org/officeDocument/2006/relationships/image" Target="../media/image162.jpeg"/><Relationship Id="rId4" Type="http://schemas.openxmlformats.org/officeDocument/2006/relationships/image" Target="../media/image161.jpeg"/><Relationship Id="rId9" Type="http://schemas.openxmlformats.org/officeDocument/2006/relationships/image" Target="../media/image166.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68.jpeg"/><Relationship Id="rId3" Type="http://schemas.openxmlformats.org/officeDocument/2006/relationships/image" Target="../media/image64.jpeg"/><Relationship Id="rId7" Type="http://schemas.microsoft.com/office/2007/relationships/hdphoto" Target="../media/hdphoto5.wdp"/><Relationship Id="rId12" Type="http://schemas.openxmlformats.org/officeDocument/2006/relationships/image" Target="../media/image167.jpeg"/><Relationship Id="rId2" Type="http://schemas.openxmlformats.org/officeDocument/2006/relationships/image" Target="../media/image6.jpeg"/><Relationship Id="rId16" Type="http://schemas.openxmlformats.org/officeDocument/2006/relationships/image" Target="../media/image38.jpeg"/><Relationship Id="rId1" Type="http://schemas.openxmlformats.org/officeDocument/2006/relationships/image" Target="../media/image63.jpeg"/><Relationship Id="rId6" Type="http://schemas.openxmlformats.org/officeDocument/2006/relationships/image" Target="../media/image89.png"/><Relationship Id="rId11" Type="http://schemas.openxmlformats.org/officeDocument/2006/relationships/image" Target="../media/image16.jpeg"/><Relationship Id="rId5" Type="http://schemas.openxmlformats.org/officeDocument/2006/relationships/image" Target="../media/image2.jpeg"/><Relationship Id="rId15" Type="http://schemas.openxmlformats.org/officeDocument/2006/relationships/image" Target="../media/image94.jpeg"/><Relationship Id="rId10" Type="http://schemas.openxmlformats.org/officeDocument/2006/relationships/image" Target="../media/image71.jpeg"/><Relationship Id="rId4" Type="http://schemas.openxmlformats.org/officeDocument/2006/relationships/image" Target="../media/image66.jpeg"/><Relationship Id="rId9" Type="http://schemas.openxmlformats.org/officeDocument/2006/relationships/image" Target="../media/image14.jpeg"/><Relationship Id="rId14" Type="http://schemas.openxmlformats.org/officeDocument/2006/relationships/image" Target="../media/image169.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1.jpeg"/><Relationship Id="rId18" Type="http://schemas.openxmlformats.org/officeDocument/2006/relationships/image" Target="../media/image173.jpeg"/><Relationship Id="rId3" Type="http://schemas.openxmlformats.org/officeDocument/2006/relationships/image" Target="../media/image64.jpeg"/><Relationship Id="rId7" Type="http://schemas.microsoft.com/office/2007/relationships/hdphoto" Target="../media/hdphoto5.wdp"/><Relationship Id="rId12" Type="http://schemas.openxmlformats.org/officeDocument/2006/relationships/image" Target="../media/image170.jpeg"/><Relationship Id="rId17" Type="http://schemas.openxmlformats.org/officeDocument/2006/relationships/image" Target="../media/image90.jpeg"/><Relationship Id="rId2" Type="http://schemas.openxmlformats.org/officeDocument/2006/relationships/image" Target="../media/image6.jpeg"/><Relationship Id="rId16" Type="http://schemas.openxmlformats.org/officeDocument/2006/relationships/image" Target="../media/image172.jpeg"/><Relationship Id="rId1" Type="http://schemas.openxmlformats.org/officeDocument/2006/relationships/image" Target="../media/image63.jpeg"/><Relationship Id="rId6" Type="http://schemas.openxmlformats.org/officeDocument/2006/relationships/image" Target="../media/image89.png"/><Relationship Id="rId11" Type="http://schemas.openxmlformats.org/officeDocument/2006/relationships/image" Target="../media/image16.jpeg"/><Relationship Id="rId5" Type="http://schemas.openxmlformats.org/officeDocument/2006/relationships/image" Target="../media/image2.jpeg"/><Relationship Id="rId15" Type="http://schemas.openxmlformats.org/officeDocument/2006/relationships/image" Target="../media/image94.jpeg"/><Relationship Id="rId10" Type="http://schemas.openxmlformats.org/officeDocument/2006/relationships/image" Target="../media/image71.jpeg"/><Relationship Id="rId4" Type="http://schemas.openxmlformats.org/officeDocument/2006/relationships/image" Target="../media/image66.jpeg"/><Relationship Id="rId9" Type="http://schemas.openxmlformats.org/officeDocument/2006/relationships/image" Target="../media/image14.jpeg"/><Relationship Id="rId14" Type="http://schemas.openxmlformats.org/officeDocument/2006/relationships/image" Target="../media/image92.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5.jpeg"/><Relationship Id="rId18" Type="http://schemas.openxmlformats.org/officeDocument/2006/relationships/image" Target="../media/image92.jpeg"/><Relationship Id="rId3" Type="http://schemas.openxmlformats.org/officeDocument/2006/relationships/image" Target="../media/image64.jpeg"/><Relationship Id="rId7" Type="http://schemas.microsoft.com/office/2007/relationships/hdphoto" Target="../media/hdphoto5.wdp"/><Relationship Id="rId12" Type="http://schemas.openxmlformats.org/officeDocument/2006/relationships/image" Target="../media/image174.jpeg"/><Relationship Id="rId17" Type="http://schemas.openxmlformats.org/officeDocument/2006/relationships/image" Target="../media/image177.jpeg"/><Relationship Id="rId2" Type="http://schemas.openxmlformats.org/officeDocument/2006/relationships/image" Target="../media/image6.jpeg"/><Relationship Id="rId16" Type="http://schemas.openxmlformats.org/officeDocument/2006/relationships/image" Target="../media/image90.jpeg"/><Relationship Id="rId20" Type="http://schemas.openxmlformats.org/officeDocument/2006/relationships/image" Target="../media/image173.jpeg"/><Relationship Id="rId1" Type="http://schemas.openxmlformats.org/officeDocument/2006/relationships/image" Target="../media/image63.jpeg"/><Relationship Id="rId6" Type="http://schemas.openxmlformats.org/officeDocument/2006/relationships/image" Target="../media/image89.png"/><Relationship Id="rId11" Type="http://schemas.openxmlformats.org/officeDocument/2006/relationships/image" Target="../media/image16.jpeg"/><Relationship Id="rId5" Type="http://schemas.openxmlformats.org/officeDocument/2006/relationships/image" Target="../media/image2.jpeg"/><Relationship Id="rId15" Type="http://schemas.openxmlformats.org/officeDocument/2006/relationships/image" Target="../media/image94.jpeg"/><Relationship Id="rId10" Type="http://schemas.openxmlformats.org/officeDocument/2006/relationships/image" Target="../media/image71.jpeg"/><Relationship Id="rId19" Type="http://schemas.openxmlformats.org/officeDocument/2006/relationships/image" Target="../media/image172.jpeg"/><Relationship Id="rId4" Type="http://schemas.openxmlformats.org/officeDocument/2006/relationships/image" Target="../media/image66.jpeg"/><Relationship Id="rId9" Type="http://schemas.openxmlformats.org/officeDocument/2006/relationships/image" Target="../media/image14.jpeg"/><Relationship Id="rId14" Type="http://schemas.openxmlformats.org/officeDocument/2006/relationships/image" Target="../media/image176.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183.jpeg"/><Relationship Id="rId13" Type="http://schemas.openxmlformats.org/officeDocument/2006/relationships/image" Target="../media/image184.jpeg"/><Relationship Id="rId18" Type="http://schemas.openxmlformats.org/officeDocument/2006/relationships/image" Target="../media/image188.jpeg"/><Relationship Id="rId26" Type="http://schemas.openxmlformats.org/officeDocument/2006/relationships/image" Target="../media/image53.jpeg"/><Relationship Id="rId39" Type="http://schemas.openxmlformats.org/officeDocument/2006/relationships/image" Target="../media/image199.jpeg"/><Relationship Id="rId3" Type="http://schemas.openxmlformats.org/officeDocument/2006/relationships/image" Target="../media/image179.jpeg"/><Relationship Id="rId21" Type="http://schemas.openxmlformats.org/officeDocument/2006/relationships/image" Target="../media/image48.jpeg"/><Relationship Id="rId34" Type="http://schemas.openxmlformats.org/officeDocument/2006/relationships/image" Target="../media/image60.jpeg"/><Relationship Id="rId42" Type="http://schemas.openxmlformats.org/officeDocument/2006/relationships/image" Target="../media/image61.jpeg"/><Relationship Id="rId7" Type="http://schemas.openxmlformats.org/officeDocument/2006/relationships/image" Target="../media/image45.jpeg"/><Relationship Id="rId12" Type="http://schemas.microsoft.com/office/2007/relationships/hdphoto" Target="../media/hdphoto1.wdp"/><Relationship Id="rId17" Type="http://schemas.openxmlformats.org/officeDocument/2006/relationships/image" Target="../media/image187.jpeg"/><Relationship Id="rId25" Type="http://schemas.openxmlformats.org/officeDocument/2006/relationships/image" Target="../media/image193.jpeg"/><Relationship Id="rId33" Type="http://schemas.openxmlformats.org/officeDocument/2006/relationships/image" Target="../media/image59.jpeg"/><Relationship Id="rId38" Type="http://schemas.openxmlformats.org/officeDocument/2006/relationships/image" Target="../media/image198.jpeg"/><Relationship Id="rId2" Type="http://schemas.openxmlformats.org/officeDocument/2006/relationships/image" Target="../media/image178.jpeg"/><Relationship Id="rId16" Type="http://schemas.openxmlformats.org/officeDocument/2006/relationships/image" Target="../media/image52.jpeg"/><Relationship Id="rId20" Type="http://schemas.openxmlformats.org/officeDocument/2006/relationships/image" Target="../media/image190.jpeg"/><Relationship Id="rId29" Type="http://schemas.openxmlformats.org/officeDocument/2006/relationships/image" Target="../media/image56.jpeg"/><Relationship Id="rId41" Type="http://schemas.openxmlformats.org/officeDocument/2006/relationships/image" Target="../media/image201.jpeg"/><Relationship Id="rId1" Type="http://schemas.openxmlformats.org/officeDocument/2006/relationships/image" Target="../media/image39.jpeg"/><Relationship Id="rId6" Type="http://schemas.openxmlformats.org/officeDocument/2006/relationships/image" Target="../media/image182.jpeg"/><Relationship Id="rId11" Type="http://schemas.openxmlformats.org/officeDocument/2006/relationships/image" Target="../media/image50.png"/><Relationship Id="rId24" Type="http://schemas.openxmlformats.org/officeDocument/2006/relationships/image" Target="../media/image192.jpeg"/><Relationship Id="rId32" Type="http://schemas.openxmlformats.org/officeDocument/2006/relationships/image" Target="../media/image58.jpeg"/><Relationship Id="rId37" Type="http://schemas.openxmlformats.org/officeDocument/2006/relationships/image" Target="../media/image197.jpeg"/><Relationship Id="rId40" Type="http://schemas.openxmlformats.org/officeDocument/2006/relationships/image" Target="../media/image200.jpeg"/><Relationship Id="rId5" Type="http://schemas.openxmlformats.org/officeDocument/2006/relationships/image" Target="../media/image181.jpeg"/><Relationship Id="rId15" Type="http://schemas.openxmlformats.org/officeDocument/2006/relationships/image" Target="../media/image186.jpeg"/><Relationship Id="rId23" Type="http://schemas.openxmlformats.org/officeDocument/2006/relationships/image" Target="../media/image191.jpeg"/><Relationship Id="rId28" Type="http://schemas.openxmlformats.org/officeDocument/2006/relationships/image" Target="../media/image55.jpeg"/><Relationship Id="rId36" Type="http://schemas.openxmlformats.org/officeDocument/2006/relationships/image" Target="../media/image196.jpeg"/><Relationship Id="rId10" Type="http://schemas.openxmlformats.org/officeDocument/2006/relationships/image" Target="../media/image47.jpeg"/><Relationship Id="rId19" Type="http://schemas.openxmlformats.org/officeDocument/2006/relationships/image" Target="../media/image189.jpeg"/><Relationship Id="rId31" Type="http://schemas.openxmlformats.org/officeDocument/2006/relationships/image" Target="../media/image57.jpeg"/><Relationship Id="rId4" Type="http://schemas.openxmlformats.org/officeDocument/2006/relationships/image" Target="../media/image180.jpeg"/><Relationship Id="rId9" Type="http://schemas.openxmlformats.org/officeDocument/2006/relationships/image" Target="../media/image46.jpeg"/><Relationship Id="rId14" Type="http://schemas.openxmlformats.org/officeDocument/2006/relationships/image" Target="../media/image185.jpeg"/><Relationship Id="rId22" Type="http://schemas.openxmlformats.org/officeDocument/2006/relationships/image" Target="../media/image49.jpeg"/><Relationship Id="rId27" Type="http://schemas.openxmlformats.org/officeDocument/2006/relationships/image" Target="../media/image54.jpeg"/><Relationship Id="rId30" Type="http://schemas.openxmlformats.org/officeDocument/2006/relationships/image" Target="../media/image194.jpeg"/><Relationship Id="rId35" Type="http://schemas.openxmlformats.org/officeDocument/2006/relationships/image" Target="../media/image195.jpeg"/><Relationship Id="rId43" Type="http://schemas.openxmlformats.org/officeDocument/2006/relationships/image" Target="../media/image202.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208.jpeg"/><Relationship Id="rId13" Type="http://schemas.openxmlformats.org/officeDocument/2006/relationships/image" Target="../media/image213.jpeg"/><Relationship Id="rId18" Type="http://schemas.openxmlformats.org/officeDocument/2006/relationships/image" Target="../media/image217.jpeg"/><Relationship Id="rId26" Type="http://schemas.openxmlformats.org/officeDocument/2006/relationships/image" Target="../media/image222.jpeg"/><Relationship Id="rId39" Type="http://schemas.openxmlformats.org/officeDocument/2006/relationships/image" Target="../media/image231.jpeg"/><Relationship Id="rId3" Type="http://schemas.openxmlformats.org/officeDocument/2006/relationships/image" Target="../media/image193.jpeg"/><Relationship Id="rId21" Type="http://schemas.openxmlformats.org/officeDocument/2006/relationships/image" Target="../media/image55.jpeg"/><Relationship Id="rId34" Type="http://schemas.openxmlformats.org/officeDocument/2006/relationships/image" Target="../media/image194.jpeg"/><Relationship Id="rId7" Type="http://schemas.openxmlformats.org/officeDocument/2006/relationships/image" Target="../media/image207.jpeg"/><Relationship Id="rId12" Type="http://schemas.openxmlformats.org/officeDocument/2006/relationships/image" Target="../media/image212.jpeg"/><Relationship Id="rId17" Type="http://schemas.openxmlformats.org/officeDocument/2006/relationships/image" Target="../media/image216.jpeg"/><Relationship Id="rId25" Type="http://schemas.openxmlformats.org/officeDocument/2006/relationships/image" Target="../media/image221.jpeg"/><Relationship Id="rId33" Type="http://schemas.openxmlformats.org/officeDocument/2006/relationships/image" Target="../media/image226.jpeg"/><Relationship Id="rId38" Type="http://schemas.openxmlformats.org/officeDocument/2006/relationships/image" Target="../media/image230.jpeg"/><Relationship Id="rId2" Type="http://schemas.openxmlformats.org/officeDocument/2006/relationships/image" Target="../media/image192.jpeg"/><Relationship Id="rId16" Type="http://schemas.openxmlformats.org/officeDocument/2006/relationships/image" Target="../media/image191.jpeg"/><Relationship Id="rId20" Type="http://schemas.openxmlformats.org/officeDocument/2006/relationships/image" Target="../media/image54.jpeg"/><Relationship Id="rId29" Type="http://schemas.openxmlformats.org/officeDocument/2006/relationships/image" Target="../media/image224.jpeg"/><Relationship Id="rId1" Type="http://schemas.openxmlformats.org/officeDocument/2006/relationships/image" Target="../media/image203.jpeg"/><Relationship Id="rId6" Type="http://schemas.openxmlformats.org/officeDocument/2006/relationships/image" Target="../media/image206.jpeg"/><Relationship Id="rId11" Type="http://schemas.openxmlformats.org/officeDocument/2006/relationships/image" Target="../media/image211.jpeg"/><Relationship Id="rId24" Type="http://schemas.openxmlformats.org/officeDocument/2006/relationships/image" Target="../media/image220.jpeg"/><Relationship Id="rId32" Type="http://schemas.openxmlformats.org/officeDocument/2006/relationships/image" Target="../media/image225.jpeg"/><Relationship Id="rId37" Type="http://schemas.openxmlformats.org/officeDocument/2006/relationships/image" Target="../media/image229.jpeg"/><Relationship Id="rId5" Type="http://schemas.openxmlformats.org/officeDocument/2006/relationships/image" Target="../media/image205.jpeg"/><Relationship Id="rId15" Type="http://schemas.openxmlformats.org/officeDocument/2006/relationships/image" Target="../media/image215.jpeg"/><Relationship Id="rId23" Type="http://schemas.openxmlformats.org/officeDocument/2006/relationships/image" Target="../media/image219.jpeg"/><Relationship Id="rId28" Type="http://schemas.openxmlformats.org/officeDocument/2006/relationships/image" Target="../media/image223.jpeg"/><Relationship Id="rId36" Type="http://schemas.openxmlformats.org/officeDocument/2006/relationships/image" Target="../media/image228.jpeg"/><Relationship Id="rId10" Type="http://schemas.openxmlformats.org/officeDocument/2006/relationships/image" Target="../media/image210.jpeg"/><Relationship Id="rId19" Type="http://schemas.openxmlformats.org/officeDocument/2006/relationships/image" Target="../media/image218.jpeg"/><Relationship Id="rId31" Type="http://schemas.openxmlformats.org/officeDocument/2006/relationships/image" Target="../media/image200.jpeg"/><Relationship Id="rId4" Type="http://schemas.openxmlformats.org/officeDocument/2006/relationships/image" Target="../media/image204.jpeg"/><Relationship Id="rId9" Type="http://schemas.openxmlformats.org/officeDocument/2006/relationships/image" Target="../media/image209.jpeg"/><Relationship Id="rId14" Type="http://schemas.openxmlformats.org/officeDocument/2006/relationships/image" Target="../media/image214.jpeg"/><Relationship Id="rId22" Type="http://schemas.openxmlformats.org/officeDocument/2006/relationships/image" Target="../media/image57.jpeg"/><Relationship Id="rId27" Type="http://schemas.openxmlformats.org/officeDocument/2006/relationships/image" Target="../media/image60.jpeg"/><Relationship Id="rId30" Type="http://schemas.openxmlformats.org/officeDocument/2006/relationships/image" Target="../media/image199.jpeg"/><Relationship Id="rId35" Type="http://schemas.openxmlformats.org/officeDocument/2006/relationships/image" Target="../media/image227.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233.jpeg"/><Relationship Id="rId13" Type="http://schemas.openxmlformats.org/officeDocument/2006/relationships/image" Target="../media/image39.jpeg"/><Relationship Id="rId3" Type="http://schemas.openxmlformats.org/officeDocument/2006/relationships/image" Target="../media/image180.jpeg"/><Relationship Id="rId7" Type="http://schemas.openxmlformats.org/officeDocument/2006/relationships/image" Target="../media/image232.jpeg"/><Relationship Id="rId12" Type="http://schemas.openxmlformats.org/officeDocument/2006/relationships/image" Target="../media/image237.jpeg"/><Relationship Id="rId17" Type="http://schemas.openxmlformats.org/officeDocument/2006/relationships/image" Target="../media/image239.jpeg"/><Relationship Id="rId2" Type="http://schemas.openxmlformats.org/officeDocument/2006/relationships/image" Target="../media/image179.jpeg"/><Relationship Id="rId16" Type="http://schemas.openxmlformats.org/officeDocument/2006/relationships/image" Target="../media/image192.jpeg"/><Relationship Id="rId1" Type="http://schemas.openxmlformats.org/officeDocument/2006/relationships/image" Target="../media/image178.jpeg"/><Relationship Id="rId6" Type="http://schemas.openxmlformats.org/officeDocument/2006/relationships/image" Target="../media/image48.jpeg"/><Relationship Id="rId11" Type="http://schemas.openxmlformats.org/officeDocument/2006/relationships/image" Target="../media/image236.jpeg"/><Relationship Id="rId5" Type="http://schemas.openxmlformats.org/officeDocument/2006/relationships/image" Target="../media/image182.jpeg"/><Relationship Id="rId15" Type="http://schemas.openxmlformats.org/officeDocument/2006/relationships/image" Target="../media/image238.jpeg"/><Relationship Id="rId10" Type="http://schemas.openxmlformats.org/officeDocument/2006/relationships/image" Target="../media/image235.jpeg"/><Relationship Id="rId4" Type="http://schemas.openxmlformats.org/officeDocument/2006/relationships/image" Target="../media/image181.jpeg"/><Relationship Id="rId9" Type="http://schemas.openxmlformats.org/officeDocument/2006/relationships/image" Target="../media/image234.jpeg"/><Relationship Id="rId14" Type="http://schemas.openxmlformats.org/officeDocument/2006/relationships/image" Target="../media/image4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47.jpeg"/><Relationship Id="rId13" Type="http://schemas.openxmlformats.org/officeDocument/2006/relationships/image" Target="../media/image231.jpeg"/><Relationship Id="rId3" Type="http://schemas.openxmlformats.org/officeDocument/2006/relationships/image" Target="../media/image242.jpeg"/><Relationship Id="rId7" Type="http://schemas.openxmlformats.org/officeDocument/2006/relationships/image" Target="../media/image246.jpeg"/><Relationship Id="rId12" Type="http://schemas.openxmlformats.org/officeDocument/2006/relationships/image" Target="../media/image60.jpeg"/><Relationship Id="rId2" Type="http://schemas.openxmlformats.org/officeDocument/2006/relationships/image" Target="../media/image241.jpeg"/><Relationship Id="rId1" Type="http://schemas.openxmlformats.org/officeDocument/2006/relationships/image" Target="../media/image240.jpeg"/><Relationship Id="rId6" Type="http://schemas.openxmlformats.org/officeDocument/2006/relationships/image" Target="../media/image245.jpeg"/><Relationship Id="rId11" Type="http://schemas.openxmlformats.org/officeDocument/2006/relationships/image" Target="../media/image250.jpeg"/><Relationship Id="rId5" Type="http://schemas.openxmlformats.org/officeDocument/2006/relationships/image" Target="../media/image244.jpeg"/><Relationship Id="rId10" Type="http://schemas.openxmlformats.org/officeDocument/2006/relationships/image" Target="../media/image249.jpeg"/><Relationship Id="rId4" Type="http://schemas.openxmlformats.org/officeDocument/2006/relationships/image" Target="../media/image243.jpeg"/><Relationship Id="rId9" Type="http://schemas.openxmlformats.org/officeDocument/2006/relationships/image" Target="../media/image248.jpeg"/><Relationship Id="rId14" Type="http://schemas.openxmlformats.org/officeDocument/2006/relationships/image" Target="../media/image25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58.jpeg"/><Relationship Id="rId3" Type="http://schemas.openxmlformats.org/officeDocument/2006/relationships/image" Target="../media/image254.jpeg"/><Relationship Id="rId7" Type="http://schemas.openxmlformats.org/officeDocument/2006/relationships/image" Target="../media/image257.jpeg"/><Relationship Id="rId12" Type="http://schemas.openxmlformats.org/officeDocument/2006/relationships/image" Target="../media/image262.jpeg"/><Relationship Id="rId2" Type="http://schemas.openxmlformats.org/officeDocument/2006/relationships/image" Target="../media/image253.jpeg"/><Relationship Id="rId1" Type="http://schemas.openxmlformats.org/officeDocument/2006/relationships/image" Target="../media/image252.jpeg"/><Relationship Id="rId6" Type="http://schemas.openxmlformats.org/officeDocument/2006/relationships/image" Target="../media/image256.jpeg"/><Relationship Id="rId11" Type="http://schemas.openxmlformats.org/officeDocument/2006/relationships/image" Target="../media/image261.jpeg"/><Relationship Id="rId5" Type="http://schemas.openxmlformats.org/officeDocument/2006/relationships/image" Target="../media/image255.jpeg"/><Relationship Id="rId10" Type="http://schemas.openxmlformats.org/officeDocument/2006/relationships/image" Target="../media/image260.jpeg"/><Relationship Id="rId4" Type="http://schemas.openxmlformats.org/officeDocument/2006/relationships/image" Target="../media/image240.jpeg"/><Relationship Id="rId9" Type="http://schemas.openxmlformats.org/officeDocument/2006/relationships/image" Target="../media/image259.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270.jpeg"/><Relationship Id="rId3" Type="http://schemas.openxmlformats.org/officeDocument/2006/relationships/image" Target="../media/image265.jpeg"/><Relationship Id="rId7" Type="http://schemas.openxmlformats.org/officeDocument/2006/relationships/image" Target="../media/image269.jpeg"/><Relationship Id="rId2" Type="http://schemas.openxmlformats.org/officeDocument/2006/relationships/image" Target="../media/image264.jpeg"/><Relationship Id="rId1" Type="http://schemas.openxmlformats.org/officeDocument/2006/relationships/image" Target="../media/image263.jpeg"/><Relationship Id="rId6" Type="http://schemas.openxmlformats.org/officeDocument/2006/relationships/image" Target="../media/image268.jpeg"/><Relationship Id="rId11" Type="http://schemas.openxmlformats.org/officeDocument/2006/relationships/image" Target="../media/image273.jpeg"/><Relationship Id="rId5" Type="http://schemas.openxmlformats.org/officeDocument/2006/relationships/image" Target="../media/image267.jpeg"/><Relationship Id="rId10" Type="http://schemas.openxmlformats.org/officeDocument/2006/relationships/image" Target="../media/image272.jpeg"/><Relationship Id="rId4" Type="http://schemas.openxmlformats.org/officeDocument/2006/relationships/image" Target="../media/image266.jpeg"/><Relationship Id="rId9" Type="http://schemas.openxmlformats.org/officeDocument/2006/relationships/image" Target="../media/image27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6.jpeg"/><Relationship Id="rId13" Type="http://schemas.microsoft.com/office/2007/relationships/hdphoto" Target="../media/hdphoto1.wdp"/><Relationship Id="rId18" Type="http://schemas.openxmlformats.org/officeDocument/2006/relationships/image" Target="../media/image55.jpeg"/><Relationship Id="rId3" Type="http://schemas.openxmlformats.org/officeDocument/2006/relationships/image" Target="../media/image41.jpeg"/><Relationship Id="rId21" Type="http://schemas.openxmlformats.org/officeDocument/2006/relationships/image" Target="../media/image58.jpeg"/><Relationship Id="rId7" Type="http://schemas.openxmlformats.org/officeDocument/2006/relationships/image" Target="../media/image45.jpeg"/><Relationship Id="rId12" Type="http://schemas.openxmlformats.org/officeDocument/2006/relationships/image" Target="../media/image50.png"/><Relationship Id="rId17" Type="http://schemas.openxmlformats.org/officeDocument/2006/relationships/image" Target="../media/image54.jpeg"/><Relationship Id="rId2" Type="http://schemas.openxmlformats.org/officeDocument/2006/relationships/image" Target="../media/image40.jpeg"/><Relationship Id="rId16" Type="http://schemas.openxmlformats.org/officeDocument/2006/relationships/image" Target="../media/image53.jpeg"/><Relationship Id="rId20" Type="http://schemas.openxmlformats.org/officeDocument/2006/relationships/image" Target="../media/image57.jpeg"/><Relationship Id="rId1" Type="http://schemas.openxmlformats.org/officeDocument/2006/relationships/image" Target="../media/image39.jpeg"/><Relationship Id="rId6" Type="http://schemas.openxmlformats.org/officeDocument/2006/relationships/image" Target="../media/image44.jpeg"/><Relationship Id="rId11" Type="http://schemas.openxmlformats.org/officeDocument/2006/relationships/image" Target="../media/image49.jpeg"/><Relationship Id="rId24" Type="http://schemas.openxmlformats.org/officeDocument/2006/relationships/image" Target="../media/image61.jpeg"/><Relationship Id="rId5" Type="http://schemas.openxmlformats.org/officeDocument/2006/relationships/image" Target="../media/image43.jpeg"/><Relationship Id="rId15" Type="http://schemas.openxmlformats.org/officeDocument/2006/relationships/image" Target="../media/image52.jpeg"/><Relationship Id="rId23" Type="http://schemas.openxmlformats.org/officeDocument/2006/relationships/image" Target="../media/image60.jpeg"/><Relationship Id="rId10" Type="http://schemas.openxmlformats.org/officeDocument/2006/relationships/image" Target="../media/image48.jpeg"/><Relationship Id="rId19" Type="http://schemas.openxmlformats.org/officeDocument/2006/relationships/image" Target="../media/image56.jpeg"/><Relationship Id="rId4" Type="http://schemas.openxmlformats.org/officeDocument/2006/relationships/image" Target="../media/image42.jpeg"/><Relationship Id="rId9" Type="http://schemas.openxmlformats.org/officeDocument/2006/relationships/image" Target="../media/image47.jpeg"/><Relationship Id="rId14" Type="http://schemas.openxmlformats.org/officeDocument/2006/relationships/image" Target="../media/image51.jpeg"/><Relationship Id="rId22" Type="http://schemas.openxmlformats.org/officeDocument/2006/relationships/image" Target="../media/image5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76.jpeg"/><Relationship Id="rId2" Type="http://schemas.openxmlformats.org/officeDocument/2006/relationships/image" Target="../media/image275.jpeg"/><Relationship Id="rId1" Type="http://schemas.openxmlformats.org/officeDocument/2006/relationships/image" Target="../media/image274.jpeg"/><Relationship Id="rId6" Type="http://schemas.openxmlformats.org/officeDocument/2006/relationships/image" Target="../media/image279.jpeg"/><Relationship Id="rId5" Type="http://schemas.openxmlformats.org/officeDocument/2006/relationships/image" Target="../media/image278.jpeg"/><Relationship Id="rId4" Type="http://schemas.openxmlformats.org/officeDocument/2006/relationships/image" Target="../media/image27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82.jpeg"/><Relationship Id="rId7" Type="http://schemas.openxmlformats.org/officeDocument/2006/relationships/image" Target="../media/image286.jpeg"/><Relationship Id="rId2" Type="http://schemas.openxmlformats.org/officeDocument/2006/relationships/image" Target="../media/image281.jpeg"/><Relationship Id="rId1" Type="http://schemas.openxmlformats.org/officeDocument/2006/relationships/image" Target="../media/image280.jpeg"/><Relationship Id="rId6" Type="http://schemas.openxmlformats.org/officeDocument/2006/relationships/image" Target="../media/image285.jpeg"/><Relationship Id="rId5" Type="http://schemas.openxmlformats.org/officeDocument/2006/relationships/image" Target="../media/image284.jpeg"/><Relationship Id="rId4" Type="http://schemas.openxmlformats.org/officeDocument/2006/relationships/image" Target="../media/image283.jpeg"/></Relationships>
</file>

<file path=xl/drawings/_rels/drawing22.xml.rels><?xml version="1.0" encoding="UTF-8" standalone="yes"?>
<Relationships xmlns="http://schemas.openxmlformats.org/package/2006/relationships"><Relationship Id="rId8" Type="http://schemas.openxmlformats.org/officeDocument/2006/relationships/image" Target="../media/image294.jpeg"/><Relationship Id="rId3" Type="http://schemas.openxmlformats.org/officeDocument/2006/relationships/image" Target="../media/image289.jpeg"/><Relationship Id="rId7" Type="http://schemas.openxmlformats.org/officeDocument/2006/relationships/image" Target="../media/image293.jpeg"/><Relationship Id="rId2" Type="http://schemas.openxmlformats.org/officeDocument/2006/relationships/image" Target="../media/image288.jpeg"/><Relationship Id="rId1" Type="http://schemas.openxmlformats.org/officeDocument/2006/relationships/image" Target="../media/image287.jpeg"/><Relationship Id="rId6" Type="http://schemas.openxmlformats.org/officeDocument/2006/relationships/image" Target="../media/image292.jpeg"/><Relationship Id="rId5" Type="http://schemas.openxmlformats.org/officeDocument/2006/relationships/image" Target="../media/image291.jpeg"/><Relationship Id="rId4" Type="http://schemas.openxmlformats.org/officeDocument/2006/relationships/image" Target="../media/image290.jpeg"/></Relationships>
</file>

<file path=xl/drawings/_rels/drawing23.xml.rels><?xml version="1.0" encoding="UTF-8" standalone="yes"?>
<Relationships xmlns="http://schemas.openxmlformats.org/package/2006/relationships"><Relationship Id="rId8" Type="http://schemas.openxmlformats.org/officeDocument/2006/relationships/image" Target="../media/image302.jpeg"/><Relationship Id="rId3" Type="http://schemas.openxmlformats.org/officeDocument/2006/relationships/image" Target="../media/image297.jpeg"/><Relationship Id="rId7" Type="http://schemas.openxmlformats.org/officeDocument/2006/relationships/image" Target="../media/image301.jpeg"/><Relationship Id="rId2" Type="http://schemas.openxmlformats.org/officeDocument/2006/relationships/image" Target="../media/image296.jpeg"/><Relationship Id="rId1" Type="http://schemas.openxmlformats.org/officeDocument/2006/relationships/image" Target="../media/image295.jpeg"/><Relationship Id="rId6" Type="http://schemas.openxmlformats.org/officeDocument/2006/relationships/image" Target="../media/image300.jpeg"/><Relationship Id="rId11" Type="http://schemas.openxmlformats.org/officeDocument/2006/relationships/image" Target="../media/image231.jpeg"/><Relationship Id="rId5" Type="http://schemas.openxmlformats.org/officeDocument/2006/relationships/image" Target="../media/image299.jpeg"/><Relationship Id="rId10" Type="http://schemas.openxmlformats.org/officeDocument/2006/relationships/image" Target="../media/image61.jpeg"/><Relationship Id="rId4" Type="http://schemas.openxmlformats.org/officeDocument/2006/relationships/image" Target="../media/image298.jpeg"/><Relationship Id="rId9" Type="http://schemas.openxmlformats.org/officeDocument/2006/relationships/image" Target="../media/image303.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311.jpeg"/><Relationship Id="rId3" Type="http://schemas.openxmlformats.org/officeDocument/2006/relationships/image" Target="../media/image306.jpeg"/><Relationship Id="rId7" Type="http://schemas.openxmlformats.org/officeDocument/2006/relationships/image" Target="../media/image310.jpeg"/><Relationship Id="rId12" Type="http://schemas.openxmlformats.org/officeDocument/2006/relationships/image" Target="../media/image315.jpeg"/><Relationship Id="rId2" Type="http://schemas.openxmlformats.org/officeDocument/2006/relationships/image" Target="../media/image305.jpeg"/><Relationship Id="rId1" Type="http://schemas.openxmlformats.org/officeDocument/2006/relationships/image" Target="../media/image304.jpeg"/><Relationship Id="rId6" Type="http://schemas.openxmlformats.org/officeDocument/2006/relationships/image" Target="../media/image309.jpeg"/><Relationship Id="rId11" Type="http://schemas.openxmlformats.org/officeDocument/2006/relationships/image" Target="../media/image314.jpeg"/><Relationship Id="rId5" Type="http://schemas.openxmlformats.org/officeDocument/2006/relationships/image" Target="../media/image308.jpeg"/><Relationship Id="rId10" Type="http://schemas.openxmlformats.org/officeDocument/2006/relationships/image" Target="../media/image313.jpeg"/><Relationship Id="rId4" Type="http://schemas.openxmlformats.org/officeDocument/2006/relationships/image" Target="../media/image307.jpeg"/><Relationship Id="rId9" Type="http://schemas.openxmlformats.org/officeDocument/2006/relationships/image" Target="../media/image312.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1.jpeg"/><Relationship Id="rId18" Type="http://schemas.openxmlformats.org/officeDocument/2006/relationships/image" Target="../media/image14.jpeg"/><Relationship Id="rId26" Type="http://schemas.openxmlformats.org/officeDocument/2006/relationships/image" Target="../media/image17.jpeg"/><Relationship Id="rId39" Type="http://schemas.openxmlformats.org/officeDocument/2006/relationships/image" Target="../media/image23.jpeg"/><Relationship Id="rId3" Type="http://schemas.openxmlformats.org/officeDocument/2006/relationships/image" Target="../media/image5.jpeg"/><Relationship Id="rId21" Type="http://schemas.openxmlformats.org/officeDocument/2006/relationships/image" Target="../media/image16.jpeg"/><Relationship Id="rId34" Type="http://schemas.openxmlformats.org/officeDocument/2006/relationships/image" Target="../media/image78.jpeg"/><Relationship Id="rId42" Type="http://schemas.openxmlformats.org/officeDocument/2006/relationships/image" Target="../media/image82.jpeg"/><Relationship Id="rId47" Type="http://schemas.openxmlformats.org/officeDocument/2006/relationships/image" Target="../media/image86.jpeg"/><Relationship Id="rId50" Type="http://schemas.microsoft.com/office/2007/relationships/hdphoto" Target="../media/hdphoto4.wdp"/><Relationship Id="rId7" Type="http://schemas.openxmlformats.org/officeDocument/2006/relationships/image" Target="../media/image65.jpeg"/><Relationship Id="rId12" Type="http://schemas.openxmlformats.org/officeDocument/2006/relationships/image" Target="../media/image11.jpeg"/><Relationship Id="rId17" Type="http://schemas.openxmlformats.org/officeDocument/2006/relationships/image" Target="../media/image13.jpeg"/><Relationship Id="rId25" Type="http://schemas.openxmlformats.org/officeDocument/2006/relationships/image" Target="../media/image75.jpeg"/><Relationship Id="rId33" Type="http://schemas.openxmlformats.org/officeDocument/2006/relationships/image" Target="../media/image77.jpeg"/><Relationship Id="rId38" Type="http://schemas.openxmlformats.org/officeDocument/2006/relationships/image" Target="../media/image22.jpeg"/><Relationship Id="rId46" Type="http://schemas.microsoft.com/office/2007/relationships/hdphoto" Target="../media/hdphoto3.wdp"/><Relationship Id="rId2" Type="http://schemas.openxmlformats.org/officeDocument/2006/relationships/image" Target="../media/image63.jpeg"/><Relationship Id="rId16" Type="http://schemas.openxmlformats.org/officeDocument/2006/relationships/image" Target="../media/image12.jpeg"/><Relationship Id="rId20" Type="http://schemas.openxmlformats.org/officeDocument/2006/relationships/image" Target="../media/image71.jpeg"/><Relationship Id="rId29" Type="http://schemas.microsoft.com/office/2007/relationships/hdphoto" Target="../media/hdphoto2.wdp"/><Relationship Id="rId41" Type="http://schemas.openxmlformats.org/officeDocument/2006/relationships/image" Target="../media/image25.jpeg"/><Relationship Id="rId54" Type="http://schemas.openxmlformats.org/officeDocument/2006/relationships/image" Target="../media/image38.jpeg"/><Relationship Id="rId1" Type="http://schemas.openxmlformats.org/officeDocument/2006/relationships/image" Target="../media/image62.jpeg"/><Relationship Id="rId6" Type="http://schemas.openxmlformats.org/officeDocument/2006/relationships/image" Target="../media/image64.jpeg"/><Relationship Id="rId11" Type="http://schemas.openxmlformats.org/officeDocument/2006/relationships/image" Target="../media/image69.jpeg"/><Relationship Id="rId24" Type="http://schemas.openxmlformats.org/officeDocument/2006/relationships/image" Target="../media/image74.jpeg"/><Relationship Id="rId32" Type="http://schemas.openxmlformats.org/officeDocument/2006/relationships/image" Target="../media/image21.jpeg"/><Relationship Id="rId37" Type="http://schemas.openxmlformats.org/officeDocument/2006/relationships/image" Target="../media/image81.jpeg"/><Relationship Id="rId40" Type="http://schemas.openxmlformats.org/officeDocument/2006/relationships/image" Target="../media/image24.jpeg"/><Relationship Id="rId45" Type="http://schemas.openxmlformats.org/officeDocument/2006/relationships/image" Target="../media/image85.png"/><Relationship Id="rId53" Type="http://schemas.openxmlformats.org/officeDocument/2006/relationships/image" Target="../media/image26.jpeg"/><Relationship Id="rId5" Type="http://schemas.openxmlformats.org/officeDocument/2006/relationships/image" Target="../media/image7.jpeg"/><Relationship Id="rId15" Type="http://schemas.openxmlformats.org/officeDocument/2006/relationships/image" Target="../media/image70.jpeg"/><Relationship Id="rId23" Type="http://schemas.openxmlformats.org/officeDocument/2006/relationships/image" Target="../media/image73.jpeg"/><Relationship Id="rId28" Type="http://schemas.openxmlformats.org/officeDocument/2006/relationships/image" Target="../media/image76.png"/><Relationship Id="rId36" Type="http://schemas.openxmlformats.org/officeDocument/2006/relationships/image" Target="../media/image80.jpeg"/><Relationship Id="rId49" Type="http://schemas.openxmlformats.org/officeDocument/2006/relationships/image" Target="../media/image88.png"/><Relationship Id="rId10" Type="http://schemas.openxmlformats.org/officeDocument/2006/relationships/image" Target="../media/image68.jpeg"/><Relationship Id="rId19" Type="http://schemas.openxmlformats.org/officeDocument/2006/relationships/image" Target="../media/image15.jpeg"/><Relationship Id="rId31" Type="http://schemas.openxmlformats.org/officeDocument/2006/relationships/image" Target="../media/image20.jpeg"/><Relationship Id="rId44" Type="http://schemas.openxmlformats.org/officeDocument/2006/relationships/image" Target="../media/image84.jpeg"/><Relationship Id="rId52" Type="http://schemas.openxmlformats.org/officeDocument/2006/relationships/image" Target="../media/image27.jpeg"/><Relationship Id="rId4" Type="http://schemas.openxmlformats.org/officeDocument/2006/relationships/image" Target="../media/image6.jpeg"/><Relationship Id="rId9" Type="http://schemas.openxmlformats.org/officeDocument/2006/relationships/image" Target="../media/image67.jpeg"/><Relationship Id="rId14" Type="http://schemas.openxmlformats.org/officeDocument/2006/relationships/image" Target="../media/image2.jpeg"/><Relationship Id="rId22" Type="http://schemas.openxmlformats.org/officeDocument/2006/relationships/image" Target="../media/image72.jpeg"/><Relationship Id="rId27" Type="http://schemas.openxmlformats.org/officeDocument/2006/relationships/image" Target="../media/image37.jpeg"/><Relationship Id="rId30" Type="http://schemas.openxmlformats.org/officeDocument/2006/relationships/image" Target="../media/image19.jpeg"/><Relationship Id="rId35" Type="http://schemas.openxmlformats.org/officeDocument/2006/relationships/image" Target="../media/image79.jpeg"/><Relationship Id="rId43" Type="http://schemas.openxmlformats.org/officeDocument/2006/relationships/image" Target="../media/image83.jpeg"/><Relationship Id="rId48" Type="http://schemas.openxmlformats.org/officeDocument/2006/relationships/image" Target="../media/image87.jpeg"/><Relationship Id="rId8" Type="http://schemas.openxmlformats.org/officeDocument/2006/relationships/image" Target="../media/image66.jpeg"/><Relationship Id="rId51"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66.jpeg"/><Relationship Id="rId13" Type="http://schemas.microsoft.com/office/2007/relationships/hdphoto" Target="../media/hdphoto5.wdp"/><Relationship Id="rId18" Type="http://schemas.openxmlformats.org/officeDocument/2006/relationships/image" Target="../media/image15.jpeg"/><Relationship Id="rId26" Type="http://schemas.openxmlformats.org/officeDocument/2006/relationships/image" Target="../media/image91.jpeg"/><Relationship Id="rId3" Type="http://schemas.openxmlformats.org/officeDocument/2006/relationships/image" Target="../media/image5.jpeg"/><Relationship Id="rId21" Type="http://schemas.openxmlformats.org/officeDocument/2006/relationships/image" Target="../media/image72.jpeg"/><Relationship Id="rId7" Type="http://schemas.openxmlformats.org/officeDocument/2006/relationships/image" Target="../media/image65.jpeg"/><Relationship Id="rId12" Type="http://schemas.openxmlformats.org/officeDocument/2006/relationships/image" Target="../media/image89.png"/><Relationship Id="rId17" Type="http://schemas.openxmlformats.org/officeDocument/2006/relationships/image" Target="../media/image14.jpeg"/><Relationship Id="rId25" Type="http://schemas.openxmlformats.org/officeDocument/2006/relationships/image" Target="../media/image90.jpeg"/><Relationship Id="rId2" Type="http://schemas.openxmlformats.org/officeDocument/2006/relationships/image" Target="../media/image63.jpeg"/><Relationship Id="rId16" Type="http://schemas.openxmlformats.org/officeDocument/2006/relationships/image" Target="../media/image13.jpeg"/><Relationship Id="rId20" Type="http://schemas.openxmlformats.org/officeDocument/2006/relationships/image" Target="../media/image16.jpeg"/><Relationship Id="rId29" Type="http://schemas.openxmlformats.org/officeDocument/2006/relationships/image" Target="../media/image94.jpeg"/><Relationship Id="rId1" Type="http://schemas.openxmlformats.org/officeDocument/2006/relationships/image" Target="../media/image62.jpeg"/><Relationship Id="rId6" Type="http://schemas.openxmlformats.org/officeDocument/2006/relationships/image" Target="../media/image64.jpeg"/><Relationship Id="rId11" Type="http://schemas.openxmlformats.org/officeDocument/2006/relationships/image" Target="../media/image2.jpeg"/><Relationship Id="rId24" Type="http://schemas.openxmlformats.org/officeDocument/2006/relationships/image" Target="../media/image17.jpeg"/><Relationship Id="rId5" Type="http://schemas.openxmlformats.org/officeDocument/2006/relationships/image" Target="../media/image7.jpeg"/><Relationship Id="rId15" Type="http://schemas.openxmlformats.org/officeDocument/2006/relationships/image" Target="../media/image12.jpeg"/><Relationship Id="rId23" Type="http://schemas.openxmlformats.org/officeDocument/2006/relationships/image" Target="../media/image74.jpeg"/><Relationship Id="rId28" Type="http://schemas.openxmlformats.org/officeDocument/2006/relationships/image" Target="../media/image93.jpeg"/><Relationship Id="rId10" Type="http://schemas.openxmlformats.org/officeDocument/2006/relationships/image" Target="../media/image69.jpeg"/><Relationship Id="rId19" Type="http://schemas.openxmlformats.org/officeDocument/2006/relationships/image" Target="../media/image71.jpeg"/><Relationship Id="rId4" Type="http://schemas.openxmlformats.org/officeDocument/2006/relationships/image" Target="../media/image6.jpeg"/><Relationship Id="rId9" Type="http://schemas.openxmlformats.org/officeDocument/2006/relationships/image" Target="../media/image68.jpeg"/><Relationship Id="rId14" Type="http://schemas.openxmlformats.org/officeDocument/2006/relationships/image" Target="../media/image70.jpeg"/><Relationship Id="rId22" Type="http://schemas.openxmlformats.org/officeDocument/2006/relationships/image" Target="../media/image73.jpeg"/><Relationship Id="rId27" Type="http://schemas.openxmlformats.org/officeDocument/2006/relationships/image" Target="../media/image92.jpeg"/><Relationship Id="rId30" Type="http://schemas.openxmlformats.org/officeDocument/2006/relationships/image" Target="../media/image3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7.jpeg"/><Relationship Id="rId2" Type="http://schemas.openxmlformats.org/officeDocument/2006/relationships/image" Target="../media/image96.jpeg"/><Relationship Id="rId1" Type="http://schemas.openxmlformats.org/officeDocument/2006/relationships/image" Target="../media/image95.jpeg"/><Relationship Id="rId6" Type="http://schemas.openxmlformats.org/officeDocument/2006/relationships/image" Target="../media/image100.jpeg"/><Relationship Id="rId5" Type="http://schemas.openxmlformats.org/officeDocument/2006/relationships/image" Target="../media/image99.jpeg"/><Relationship Id="rId4" Type="http://schemas.openxmlformats.org/officeDocument/2006/relationships/image" Target="../media/image9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4.jpeg"/><Relationship Id="rId13" Type="http://schemas.openxmlformats.org/officeDocument/2006/relationships/image" Target="../media/image36.jpeg"/><Relationship Id="rId18" Type="http://schemas.openxmlformats.org/officeDocument/2006/relationships/image" Target="../media/image110.jpeg"/><Relationship Id="rId26" Type="http://schemas.openxmlformats.org/officeDocument/2006/relationships/image" Target="../media/image118.jpeg"/><Relationship Id="rId3" Type="http://schemas.openxmlformats.org/officeDocument/2006/relationships/image" Target="../media/image103.jpeg"/><Relationship Id="rId21" Type="http://schemas.openxmlformats.org/officeDocument/2006/relationships/image" Target="../media/image113.jpeg"/><Relationship Id="rId34" Type="http://schemas.openxmlformats.org/officeDocument/2006/relationships/image" Target="../media/image126.jpeg"/><Relationship Id="rId7" Type="http://schemas.openxmlformats.org/officeDocument/2006/relationships/image" Target="../media/image32.jpeg"/><Relationship Id="rId12" Type="http://schemas.openxmlformats.org/officeDocument/2006/relationships/image" Target="../media/image35.jpeg"/><Relationship Id="rId17" Type="http://schemas.openxmlformats.org/officeDocument/2006/relationships/image" Target="../media/image109.jpeg"/><Relationship Id="rId25" Type="http://schemas.openxmlformats.org/officeDocument/2006/relationships/image" Target="../media/image117.jpeg"/><Relationship Id="rId33" Type="http://schemas.openxmlformats.org/officeDocument/2006/relationships/image" Target="../media/image125.jpeg"/><Relationship Id="rId2" Type="http://schemas.openxmlformats.org/officeDocument/2006/relationships/image" Target="../media/image102.jpeg"/><Relationship Id="rId16" Type="http://schemas.openxmlformats.org/officeDocument/2006/relationships/image" Target="../media/image108.jpeg"/><Relationship Id="rId20" Type="http://schemas.openxmlformats.org/officeDocument/2006/relationships/image" Target="../media/image112.jpeg"/><Relationship Id="rId29" Type="http://schemas.openxmlformats.org/officeDocument/2006/relationships/image" Target="../media/image121.jpeg"/><Relationship Id="rId1" Type="http://schemas.openxmlformats.org/officeDocument/2006/relationships/image" Target="../media/image101.jpeg"/><Relationship Id="rId6" Type="http://schemas.openxmlformats.org/officeDocument/2006/relationships/image" Target="../media/image31.jpeg"/><Relationship Id="rId11" Type="http://schemas.openxmlformats.org/officeDocument/2006/relationships/image" Target="../media/image34.jpeg"/><Relationship Id="rId24" Type="http://schemas.openxmlformats.org/officeDocument/2006/relationships/image" Target="../media/image116.jpeg"/><Relationship Id="rId32" Type="http://schemas.openxmlformats.org/officeDocument/2006/relationships/image" Target="../media/image124.jpeg"/><Relationship Id="rId5" Type="http://schemas.openxmlformats.org/officeDocument/2006/relationships/image" Target="../media/image30.jpeg"/><Relationship Id="rId15" Type="http://schemas.openxmlformats.org/officeDocument/2006/relationships/image" Target="../media/image107.jpeg"/><Relationship Id="rId23" Type="http://schemas.openxmlformats.org/officeDocument/2006/relationships/image" Target="../media/image115.jpeg"/><Relationship Id="rId28" Type="http://schemas.openxmlformats.org/officeDocument/2006/relationships/image" Target="../media/image120.jpeg"/><Relationship Id="rId36" Type="http://schemas.openxmlformats.org/officeDocument/2006/relationships/image" Target="../media/image128.png"/><Relationship Id="rId10" Type="http://schemas.openxmlformats.org/officeDocument/2006/relationships/image" Target="../media/image33.jpeg"/><Relationship Id="rId19" Type="http://schemas.openxmlformats.org/officeDocument/2006/relationships/image" Target="../media/image111.jpeg"/><Relationship Id="rId31" Type="http://schemas.openxmlformats.org/officeDocument/2006/relationships/image" Target="../media/image123.jpeg"/><Relationship Id="rId4" Type="http://schemas.openxmlformats.org/officeDocument/2006/relationships/image" Target="../media/image29.jpeg"/><Relationship Id="rId9" Type="http://schemas.openxmlformats.org/officeDocument/2006/relationships/image" Target="../media/image105.jpeg"/><Relationship Id="rId14" Type="http://schemas.openxmlformats.org/officeDocument/2006/relationships/image" Target="../media/image106.jpeg"/><Relationship Id="rId22" Type="http://schemas.openxmlformats.org/officeDocument/2006/relationships/image" Target="../media/image114.jpeg"/><Relationship Id="rId27" Type="http://schemas.openxmlformats.org/officeDocument/2006/relationships/image" Target="../media/image119.jpeg"/><Relationship Id="rId30" Type="http://schemas.openxmlformats.org/officeDocument/2006/relationships/image" Target="../media/image122.jpeg"/><Relationship Id="rId35" Type="http://schemas.openxmlformats.org/officeDocument/2006/relationships/image" Target="../media/image127.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36.jpeg"/><Relationship Id="rId13" Type="http://schemas.openxmlformats.org/officeDocument/2006/relationships/image" Target="../media/image141.jpeg"/><Relationship Id="rId3" Type="http://schemas.openxmlformats.org/officeDocument/2006/relationships/image" Target="../media/image131.jpeg"/><Relationship Id="rId7" Type="http://schemas.openxmlformats.org/officeDocument/2006/relationships/image" Target="../media/image135.jpeg"/><Relationship Id="rId12" Type="http://schemas.openxmlformats.org/officeDocument/2006/relationships/image" Target="../media/image140.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jpeg"/><Relationship Id="rId11" Type="http://schemas.openxmlformats.org/officeDocument/2006/relationships/image" Target="../media/image139.jpeg"/><Relationship Id="rId5" Type="http://schemas.openxmlformats.org/officeDocument/2006/relationships/image" Target="../media/image133.jpeg"/><Relationship Id="rId10" Type="http://schemas.openxmlformats.org/officeDocument/2006/relationships/image" Target="../media/image138.jpeg"/><Relationship Id="rId4" Type="http://schemas.openxmlformats.org/officeDocument/2006/relationships/image" Target="../media/image132.jpeg"/><Relationship Id="rId9" Type="http://schemas.openxmlformats.org/officeDocument/2006/relationships/image" Target="../media/image137.jpeg"/><Relationship Id="rId14" Type="http://schemas.openxmlformats.org/officeDocument/2006/relationships/image" Target="../media/image14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50.jpeg"/><Relationship Id="rId3" Type="http://schemas.openxmlformats.org/officeDocument/2006/relationships/image" Target="../media/image145.jpeg"/><Relationship Id="rId7" Type="http://schemas.openxmlformats.org/officeDocument/2006/relationships/image" Target="../media/image149.jpeg"/><Relationship Id="rId2" Type="http://schemas.openxmlformats.org/officeDocument/2006/relationships/image" Target="../media/image144.jpeg"/><Relationship Id="rId1" Type="http://schemas.openxmlformats.org/officeDocument/2006/relationships/image" Target="../media/image143.jpeg"/><Relationship Id="rId6" Type="http://schemas.openxmlformats.org/officeDocument/2006/relationships/image" Target="../media/image148.jpeg"/><Relationship Id="rId5" Type="http://schemas.openxmlformats.org/officeDocument/2006/relationships/image" Target="../media/image147.jpeg"/><Relationship Id="rId4" Type="http://schemas.openxmlformats.org/officeDocument/2006/relationships/image" Target="../media/image146.jpeg"/><Relationship Id="rId9" Type="http://schemas.openxmlformats.org/officeDocument/2006/relationships/image" Target="../media/image15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4.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5" Type="http://schemas.openxmlformats.org/officeDocument/2006/relationships/image" Target="../media/image156.jpeg"/><Relationship Id="rId4" Type="http://schemas.openxmlformats.org/officeDocument/2006/relationships/image" Target="../media/image155.jpeg"/></Relationships>
</file>

<file path=xl/drawings/drawing1.xml><?xml version="1.0" encoding="utf-8"?>
<xdr:wsDr xmlns:xdr="http://schemas.openxmlformats.org/drawingml/2006/spreadsheetDrawing" xmlns:a="http://schemas.openxmlformats.org/drawingml/2006/main">
  <xdr:twoCellAnchor>
    <xdr:from>
      <xdr:col>1</xdr:col>
      <xdr:colOff>38101</xdr:colOff>
      <xdr:row>4</xdr:row>
      <xdr:rowOff>85725</xdr:rowOff>
    </xdr:from>
    <xdr:to>
      <xdr:col>1</xdr:col>
      <xdr:colOff>581204</xdr:colOff>
      <xdr:row>4</xdr:row>
      <xdr:rowOff>589725</xdr:rowOff>
    </xdr:to>
    <xdr:pic>
      <xdr:nvPicPr>
        <xdr:cNvPr id="32" name="Picture 31">
          <a:extLst>
            <a:ext uri="{FF2B5EF4-FFF2-40B4-BE49-F238E27FC236}">
              <a16:creationId xmlns:a16="http://schemas.microsoft.com/office/drawing/2014/main" id="{6D0C3DB7-E238-4BEE-9B90-8AA5C16027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1" y="676275"/>
          <a:ext cx="543103"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551625</xdr:rowOff>
    </xdr:to>
    <xdr:pic>
      <xdr:nvPicPr>
        <xdr:cNvPr id="33" name="Picture 32">
          <a:extLst>
            <a:ext uri="{FF2B5EF4-FFF2-40B4-BE49-F238E27FC236}">
              <a16:creationId xmlns:a16="http://schemas.microsoft.com/office/drawing/2014/main" id="{DA9C2DDE-8818-4C89-8123-B67EFC59B9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1" y="1266825"/>
          <a:ext cx="497041" cy="504000"/>
        </a:xfrm>
        <a:prstGeom prst="rect">
          <a:avLst/>
        </a:prstGeom>
      </xdr:spPr>
    </xdr:pic>
    <xdr:clientData/>
  </xdr:twoCellAnchor>
  <xdr:twoCellAnchor>
    <xdr:from>
      <xdr:col>1</xdr:col>
      <xdr:colOff>28576</xdr:colOff>
      <xdr:row>6</xdr:row>
      <xdr:rowOff>57150</xdr:rowOff>
    </xdr:from>
    <xdr:to>
      <xdr:col>1</xdr:col>
      <xdr:colOff>571679</xdr:colOff>
      <xdr:row>6</xdr:row>
      <xdr:rowOff>561150</xdr:rowOff>
    </xdr:to>
    <xdr:pic>
      <xdr:nvPicPr>
        <xdr:cNvPr id="34" name="Picture 33">
          <a:extLst>
            <a:ext uri="{FF2B5EF4-FFF2-40B4-BE49-F238E27FC236}">
              <a16:creationId xmlns:a16="http://schemas.microsoft.com/office/drawing/2014/main" id="{E0BB33A5-37C4-4B32-9F18-8E0B680DBB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6" y="1905000"/>
          <a:ext cx="543103" cy="504000"/>
        </a:xfrm>
        <a:prstGeom prst="rect">
          <a:avLst/>
        </a:prstGeom>
      </xdr:spPr>
    </xdr:pic>
    <xdr:clientData/>
  </xdr:twoCellAnchor>
  <xdr:twoCellAnchor>
    <xdr:from>
      <xdr:col>1</xdr:col>
      <xdr:colOff>66676</xdr:colOff>
      <xdr:row>7</xdr:row>
      <xdr:rowOff>47625</xdr:rowOff>
    </xdr:from>
    <xdr:to>
      <xdr:col>1</xdr:col>
      <xdr:colOff>563717</xdr:colOff>
      <xdr:row>7</xdr:row>
      <xdr:rowOff>551625</xdr:rowOff>
    </xdr:to>
    <xdr:pic>
      <xdr:nvPicPr>
        <xdr:cNvPr id="35" name="Picture 34">
          <a:extLst>
            <a:ext uri="{FF2B5EF4-FFF2-40B4-BE49-F238E27FC236}">
              <a16:creationId xmlns:a16="http://schemas.microsoft.com/office/drawing/2014/main" id="{2FB28FB3-031C-4D6E-AD47-349029B6AB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276" y="2524125"/>
          <a:ext cx="497041" cy="504000"/>
        </a:xfrm>
        <a:prstGeom prst="rect">
          <a:avLst/>
        </a:prstGeom>
      </xdr:spPr>
    </xdr:pic>
    <xdr:clientData/>
  </xdr:twoCellAnchor>
  <xdr:twoCellAnchor>
    <xdr:from>
      <xdr:col>1</xdr:col>
      <xdr:colOff>57150</xdr:colOff>
      <xdr:row>9</xdr:row>
      <xdr:rowOff>57150</xdr:rowOff>
    </xdr:from>
    <xdr:to>
      <xdr:col>1</xdr:col>
      <xdr:colOff>622172</xdr:colOff>
      <xdr:row>9</xdr:row>
      <xdr:rowOff>561150</xdr:rowOff>
    </xdr:to>
    <xdr:pic>
      <xdr:nvPicPr>
        <xdr:cNvPr id="45" name="Picture 44">
          <a:extLst>
            <a:ext uri="{FF2B5EF4-FFF2-40B4-BE49-F238E27FC236}">
              <a16:creationId xmlns:a16="http://schemas.microsoft.com/office/drawing/2014/main" id="{97EC22B0-1959-4AA6-8D47-1BD28146F5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0" y="3162300"/>
          <a:ext cx="555497" cy="504000"/>
        </a:xfrm>
        <a:prstGeom prst="rect">
          <a:avLst/>
        </a:prstGeom>
      </xdr:spPr>
    </xdr:pic>
    <xdr:clientData/>
  </xdr:twoCellAnchor>
  <xdr:twoCellAnchor>
    <xdr:from>
      <xdr:col>1</xdr:col>
      <xdr:colOff>28575</xdr:colOff>
      <xdr:row>10</xdr:row>
      <xdr:rowOff>57150</xdr:rowOff>
    </xdr:from>
    <xdr:to>
      <xdr:col>1</xdr:col>
      <xdr:colOff>653885</xdr:colOff>
      <xdr:row>10</xdr:row>
      <xdr:rowOff>561150</xdr:rowOff>
    </xdr:to>
    <xdr:pic>
      <xdr:nvPicPr>
        <xdr:cNvPr id="46" name="Picture 45">
          <a:extLst>
            <a:ext uri="{FF2B5EF4-FFF2-40B4-BE49-F238E27FC236}">
              <a16:creationId xmlns:a16="http://schemas.microsoft.com/office/drawing/2014/main" id="{163DACD7-1735-43FD-AF60-7071A50B9C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175" y="3790950"/>
          <a:ext cx="577685" cy="504000"/>
        </a:xfrm>
        <a:prstGeom prst="rect">
          <a:avLst/>
        </a:prstGeom>
      </xdr:spPr>
    </xdr:pic>
    <xdr:clientData/>
  </xdr:twoCellAnchor>
  <xdr:twoCellAnchor>
    <xdr:from>
      <xdr:col>1</xdr:col>
      <xdr:colOff>47625</xdr:colOff>
      <xdr:row>11</xdr:row>
      <xdr:rowOff>57150</xdr:rowOff>
    </xdr:from>
    <xdr:to>
      <xdr:col>1</xdr:col>
      <xdr:colOff>594263</xdr:colOff>
      <xdr:row>11</xdr:row>
      <xdr:rowOff>561150</xdr:rowOff>
    </xdr:to>
    <xdr:pic>
      <xdr:nvPicPr>
        <xdr:cNvPr id="47" name="Picture 46">
          <a:extLst>
            <a:ext uri="{FF2B5EF4-FFF2-40B4-BE49-F238E27FC236}">
              <a16:creationId xmlns:a16="http://schemas.microsoft.com/office/drawing/2014/main" id="{08930C13-6DD5-4B4A-877F-9DAF6253D83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4829175"/>
          <a:ext cx="546638" cy="504000"/>
        </a:xfrm>
        <a:prstGeom prst="rect">
          <a:avLst/>
        </a:prstGeom>
      </xdr:spPr>
    </xdr:pic>
    <xdr:clientData/>
  </xdr:twoCellAnchor>
  <xdr:twoCellAnchor>
    <xdr:from>
      <xdr:col>1</xdr:col>
      <xdr:colOff>47625</xdr:colOff>
      <xdr:row>12</xdr:row>
      <xdr:rowOff>66675</xdr:rowOff>
    </xdr:from>
    <xdr:to>
      <xdr:col>1</xdr:col>
      <xdr:colOff>641965</xdr:colOff>
      <xdr:row>12</xdr:row>
      <xdr:rowOff>570675</xdr:rowOff>
    </xdr:to>
    <xdr:pic>
      <xdr:nvPicPr>
        <xdr:cNvPr id="48" name="Picture 47">
          <a:extLst>
            <a:ext uri="{FF2B5EF4-FFF2-40B4-BE49-F238E27FC236}">
              <a16:creationId xmlns:a16="http://schemas.microsoft.com/office/drawing/2014/main" id="{E7E203E3-82CF-4C81-82B0-AA640E0C64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5" y="5467350"/>
          <a:ext cx="594340" cy="504000"/>
        </a:xfrm>
        <a:prstGeom prst="rect">
          <a:avLst/>
        </a:prstGeom>
      </xdr:spPr>
    </xdr:pic>
    <xdr:clientData/>
  </xdr:twoCellAnchor>
  <xdr:twoCellAnchor>
    <xdr:from>
      <xdr:col>1</xdr:col>
      <xdr:colOff>47625</xdr:colOff>
      <xdr:row>13</xdr:row>
      <xdr:rowOff>66675</xdr:rowOff>
    </xdr:from>
    <xdr:to>
      <xdr:col>1</xdr:col>
      <xdr:colOff>607625</xdr:colOff>
      <xdr:row>13</xdr:row>
      <xdr:rowOff>570675</xdr:rowOff>
    </xdr:to>
    <xdr:pic>
      <xdr:nvPicPr>
        <xdr:cNvPr id="49" name="Picture 48">
          <a:extLst>
            <a:ext uri="{FF2B5EF4-FFF2-40B4-BE49-F238E27FC236}">
              <a16:creationId xmlns:a16="http://schemas.microsoft.com/office/drawing/2014/main" id="{97733A22-7A3B-421C-B9D4-76E77BD53B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6096000"/>
          <a:ext cx="560000" cy="504000"/>
        </a:xfrm>
        <a:prstGeom prst="rect">
          <a:avLst/>
        </a:prstGeom>
      </xdr:spPr>
    </xdr:pic>
    <xdr:clientData/>
  </xdr:twoCellAnchor>
  <xdr:twoCellAnchor>
    <xdr:from>
      <xdr:col>1</xdr:col>
      <xdr:colOff>57151</xdr:colOff>
      <xdr:row>14</xdr:row>
      <xdr:rowOff>57150</xdr:rowOff>
    </xdr:from>
    <xdr:to>
      <xdr:col>1</xdr:col>
      <xdr:colOff>673288</xdr:colOff>
      <xdr:row>14</xdr:row>
      <xdr:rowOff>561150</xdr:rowOff>
    </xdr:to>
    <xdr:pic>
      <xdr:nvPicPr>
        <xdr:cNvPr id="50" name="Picture 49">
          <a:extLst>
            <a:ext uri="{FF2B5EF4-FFF2-40B4-BE49-F238E27FC236}">
              <a16:creationId xmlns:a16="http://schemas.microsoft.com/office/drawing/2014/main" id="{3CFEF784-79F1-4AB3-A52C-A8458C36A42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51" y="6715125"/>
          <a:ext cx="616137" cy="504000"/>
        </a:xfrm>
        <a:prstGeom prst="rect">
          <a:avLst/>
        </a:prstGeom>
      </xdr:spPr>
    </xdr:pic>
    <xdr:clientData/>
  </xdr:twoCellAnchor>
  <xdr:twoCellAnchor>
    <xdr:from>
      <xdr:col>1</xdr:col>
      <xdr:colOff>47625</xdr:colOff>
      <xdr:row>15</xdr:row>
      <xdr:rowOff>57150</xdr:rowOff>
    </xdr:from>
    <xdr:to>
      <xdr:col>1</xdr:col>
      <xdr:colOff>674491</xdr:colOff>
      <xdr:row>15</xdr:row>
      <xdr:rowOff>561150</xdr:rowOff>
    </xdr:to>
    <xdr:pic>
      <xdr:nvPicPr>
        <xdr:cNvPr id="51" name="Picture 50">
          <a:extLst>
            <a:ext uri="{FF2B5EF4-FFF2-40B4-BE49-F238E27FC236}">
              <a16:creationId xmlns:a16="http://schemas.microsoft.com/office/drawing/2014/main" id="{D94934F7-C699-4B5E-980F-99EDDE65AF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 y="7343775"/>
          <a:ext cx="626866" cy="504000"/>
        </a:xfrm>
        <a:prstGeom prst="rect">
          <a:avLst/>
        </a:prstGeom>
      </xdr:spPr>
    </xdr:pic>
    <xdr:clientData/>
  </xdr:twoCellAnchor>
  <xdr:twoCellAnchor>
    <xdr:from>
      <xdr:col>1</xdr:col>
      <xdr:colOff>47626</xdr:colOff>
      <xdr:row>16</xdr:row>
      <xdr:rowOff>47625</xdr:rowOff>
    </xdr:from>
    <xdr:to>
      <xdr:col>1</xdr:col>
      <xdr:colOff>643371</xdr:colOff>
      <xdr:row>16</xdr:row>
      <xdr:rowOff>551625</xdr:rowOff>
    </xdr:to>
    <xdr:pic>
      <xdr:nvPicPr>
        <xdr:cNvPr id="52" name="Picture 51">
          <a:extLst>
            <a:ext uri="{FF2B5EF4-FFF2-40B4-BE49-F238E27FC236}">
              <a16:creationId xmlns:a16="http://schemas.microsoft.com/office/drawing/2014/main" id="{E2DF7EB7-A3F1-472A-BFE3-F411928A77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626" y="7962900"/>
          <a:ext cx="595745" cy="504000"/>
        </a:xfrm>
        <a:prstGeom prst="rect">
          <a:avLst/>
        </a:prstGeom>
      </xdr:spPr>
    </xdr:pic>
    <xdr:clientData/>
  </xdr:twoCellAnchor>
  <xdr:twoCellAnchor>
    <xdr:from>
      <xdr:col>1</xdr:col>
      <xdr:colOff>38100</xdr:colOff>
      <xdr:row>17</xdr:row>
      <xdr:rowOff>66675</xdr:rowOff>
    </xdr:from>
    <xdr:to>
      <xdr:col>1</xdr:col>
      <xdr:colOff>542100</xdr:colOff>
      <xdr:row>17</xdr:row>
      <xdr:rowOff>570675</xdr:rowOff>
    </xdr:to>
    <xdr:pic>
      <xdr:nvPicPr>
        <xdr:cNvPr id="53" name="Picture 52">
          <a:extLst>
            <a:ext uri="{FF2B5EF4-FFF2-40B4-BE49-F238E27FC236}">
              <a16:creationId xmlns:a16="http://schemas.microsoft.com/office/drawing/2014/main" id="{921990E3-964C-4FB5-8941-7A15720BB9D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700" y="8201025"/>
          <a:ext cx="504000" cy="504000"/>
        </a:xfrm>
        <a:prstGeom prst="rect">
          <a:avLst/>
        </a:prstGeom>
      </xdr:spPr>
    </xdr:pic>
    <xdr:clientData/>
  </xdr:twoCellAnchor>
  <xdr:twoCellAnchor>
    <xdr:from>
      <xdr:col>1</xdr:col>
      <xdr:colOff>85725</xdr:colOff>
      <xdr:row>19</xdr:row>
      <xdr:rowOff>57150</xdr:rowOff>
    </xdr:from>
    <xdr:to>
      <xdr:col>1</xdr:col>
      <xdr:colOff>589725</xdr:colOff>
      <xdr:row>19</xdr:row>
      <xdr:rowOff>561150</xdr:rowOff>
    </xdr:to>
    <xdr:pic>
      <xdr:nvPicPr>
        <xdr:cNvPr id="54" name="Picture 53">
          <a:extLst>
            <a:ext uri="{FF2B5EF4-FFF2-40B4-BE49-F238E27FC236}">
              <a16:creationId xmlns:a16="http://schemas.microsoft.com/office/drawing/2014/main" id="{3648EEEC-D700-4EEA-988C-85E8100661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325" y="8820150"/>
          <a:ext cx="504000" cy="504000"/>
        </a:xfrm>
        <a:prstGeom prst="rect">
          <a:avLst/>
        </a:prstGeom>
      </xdr:spPr>
    </xdr:pic>
    <xdr:clientData/>
  </xdr:twoCellAnchor>
  <xdr:twoCellAnchor>
    <xdr:from>
      <xdr:col>1</xdr:col>
      <xdr:colOff>85725</xdr:colOff>
      <xdr:row>20</xdr:row>
      <xdr:rowOff>76200</xdr:rowOff>
    </xdr:from>
    <xdr:to>
      <xdr:col>1</xdr:col>
      <xdr:colOff>589725</xdr:colOff>
      <xdr:row>20</xdr:row>
      <xdr:rowOff>580200</xdr:rowOff>
    </xdr:to>
    <xdr:pic>
      <xdr:nvPicPr>
        <xdr:cNvPr id="55" name="Picture 54">
          <a:extLst>
            <a:ext uri="{FF2B5EF4-FFF2-40B4-BE49-F238E27FC236}">
              <a16:creationId xmlns:a16="http://schemas.microsoft.com/office/drawing/2014/main" id="{FDAE255E-7008-43D0-8831-D9B580EBCAF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9467850"/>
          <a:ext cx="504000" cy="504000"/>
        </a:xfrm>
        <a:prstGeom prst="rect">
          <a:avLst/>
        </a:prstGeom>
      </xdr:spPr>
    </xdr:pic>
    <xdr:clientData/>
  </xdr:twoCellAnchor>
  <xdr:twoCellAnchor>
    <xdr:from>
      <xdr:col>1</xdr:col>
      <xdr:colOff>66675</xdr:colOff>
      <xdr:row>21</xdr:row>
      <xdr:rowOff>47625</xdr:rowOff>
    </xdr:from>
    <xdr:to>
      <xdr:col>1</xdr:col>
      <xdr:colOff>570675</xdr:colOff>
      <xdr:row>21</xdr:row>
      <xdr:rowOff>551625</xdr:rowOff>
    </xdr:to>
    <xdr:pic>
      <xdr:nvPicPr>
        <xdr:cNvPr id="56" name="Picture 55">
          <a:extLst>
            <a:ext uri="{FF2B5EF4-FFF2-40B4-BE49-F238E27FC236}">
              <a16:creationId xmlns:a16="http://schemas.microsoft.com/office/drawing/2014/main" id="{746F7FFD-6E17-4EEF-B018-35DB0BD9E7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6275" y="10067925"/>
          <a:ext cx="504000" cy="504000"/>
        </a:xfrm>
        <a:prstGeom prst="rect">
          <a:avLst/>
        </a:prstGeom>
      </xdr:spPr>
    </xdr:pic>
    <xdr:clientData/>
  </xdr:twoCellAnchor>
  <xdr:twoCellAnchor>
    <xdr:from>
      <xdr:col>1</xdr:col>
      <xdr:colOff>57150</xdr:colOff>
      <xdr:row>22</xdr:row>
      <xdr:rowOff>57150</xdr:rowOff>
    </xdr:from>
    <xdr:to>
      <xdr:col>1</xdr:col>
      <xdr:colOff>561150</xdr:colOff>
      <xdr:row>22</xdr:row>
      <xdr:rowOff>561150</xdr:rowOff>
    </xdr:to>
    <xdr:pic>
      <xdr:nvPicPr>
        <xdr:cNvPr id="57" name="Picture 56">
          <a:extLst>
            <a:ext uri="{FF2B5EF4-FFF2-40B4-BE49-F238E27FC236}">
              <a16:creationId xmlns:a16="http://schemas.microsoft.com/office/drawing/2014/main" id="{DE8F4A34-8B31-4333-BEB8-21703483917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10706100"/>
          <a:ext cx="504000" cy="504000"/>
        </a:xfrm>
        <a:prstGeom prst="rect">
          <a:avLst/>
        </a:prstGeom>
      </xdr:spPr>
    </xdr:pic>
    <xdr:clientData/>
  </xdr:twoCellAnchor>
  <xdr:twoCellAnchor>
    <xdr:from>
      <xdr:col>1</xdr:col>
      <xdr:colOff>47625</xdr:colOff>
      <xdr:row>24</xdr:row>
      <xdr:rowOff>76200</xdr:rowOff>
    </xdr:from>
    <xdr:to>
      <xdr:col>1</xdr:col>
      <xdr:colOff>551625</xdr:colOff>
      <xdr:row>24</xdr:row>
      <xdr:rowOff>580200</xdr:rowOff>
    </xdr:to>
    <xdr:pic>
      <xdr:nvPicPr>
        <xdr:cNvPr id="65" name="Picture 64">
          <a:extLst>
            <a:ext uri="{FF2B5EF4-FFF2-40B4-BE49-F238E27FC236}">
              <a16:creationId xmlns:a16="http://schemas.microsoft.com/office/drawing/2014/main" id="{E43F488A-4014-4A8B-A15A-F930DBBB034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7225" y="12611100"/>
          <a:ext cx="504000" cy="504000"/>
        </a:xfrm>
        <a:prstGeom prst="rect">
          <a:avLst/>
        </a:prstGeom>
      </xdr:spPr>
    </xdr:pic>
    <xdr:clientData/>
  </xdr:twoCellAnchor>
  <xdr:twoCellAnchor>
    <xdr:from>
      <xdr:col>1</xdr:col>
      <xdr:colOff>47625</xdr:colOff>
      <xdr:row>26</xdr:row>
      <xdr:rowOff>68675</xdr:rowOff>
    </xdr:from>
    <xdr:to>
      <xdr:col>1</xdr:col>
      <xdr:colOff>547625</xdr:colOff>
      <xdr:row>26</xdr:row>
      <xdr:rowOff>568675</xdr:rowOff>
    </xdr:to>
    <xdr:pic>
      <xdr:nvPicPr>
        <xdr:cNvPr id="67" name="Picture 66">
          <a:extLst>
            <a:ext uri="{FF2B5EF4-FFF2-40B4-BE49-F238E27FC236}">
              <a16:creationId xmlns:a16="http://schemas.microsoft.com/office/drawing/2014/main" id="{63970B8E-83F1-428D-A8D9-9DAA594E21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7225" y="13860875"/>
          <a:ext cx="500000" cy="500000"/>
        </a:xfrm>
        <a:prstGeom prst="rect">
          <a:avLst/>
        </a:prstGeom>
      </xdr:spPr>
    </xdr:pic>
    <xdr:clientData/>
  </xdr:twoCellAnchor>
  <xdr:twoCellAnchor>
    <xdr:from>
      <xdr:col>1</xdr:col>
      <xdr:colOff>47625</xdr:colOff>
      <xdr:row>28</xdr:row>
      <xdr:rowOff>68675</xdr:rowOff>
    </xdr:from>
    <xdr:to>
      <xdr:col>1</xdr:col>
      <xdr:colOff>547625</xdr:colOff>
      <xdr:row>28</xdr:row>
      <xdr:rowOff>568675</xdr:rowOff>
    </xdr:to>
    <xdr:pic>
      <xdr:nvPicPr>
        <xdr:cNvPr id="69" name="Picture 68">
          <a:extLst>
            <a:ext uri="{FF2B5EF4-FFF2-40B4-BE49-F238E27FC236}">
              <a16:creationId xmlns:a16="http://schemas.microsoft.com/office/drawing/2014/main" id="{AD6702EA-FFD5-4AB0-B77F-DBFC8BE4B90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7225" y="15118175"/>
          <a:ext cx="500000" cy="500000"/>
        </a:xfrm>
        <a:prstGeom prst="rect">
          <a:avLst/>
        </a:prstGeom>
        <a:scene3d>
          <a:camera prst="orthographicFront">
            <a:rot lat="0" lon="0" rev="0"/>
          </a:camera>
          <a:lightRig rig="threePt" dir="t"/>
        </a:scene3d>
      </xdr:spPr>
    </xdr:pic>
    <xdr:clientData/>
  </xdr:twoCellAnchor>
  <xdr:twoCellAnchor>
    <xdr:from>
      <xdr:col>1</xdr:col>
      <xdr:colOff>47625</xdr:colOff>
      <xdr:row>29</xdr:row>
      <xdr:rowOff>68675</xdr:rowOff>
    </xdr:from>
    <xdr:to>
      <xdr:col>1</xdr:col>
      <xdr:colOff>547625</xdr:colOff>
      <xdr:row>29</xdr:row>
      <xdr:rowOff>568675</xdr:rowOff>
    </xdr:to>
    <xdr:pic>
      <xdr:nvPicPr>
        <xdr:cNvPr id="70" name="Picture 69">
          <a:extLst>
            <a:ext uri="{FF2B5EF4-FFF2-40B4-BE49-F238E27FC236}">
              <a16:creationId xmlns:a16="http://schemas.microsoft.com/office/drawing/2014/main" id="{EFBB99C6-7C8F-4B45-82D2-7FBBC757808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7225" y="15746825"/>
          <a:ext cx="500000" cy="500000"/>
        </a:xfrm>
        <a:prstGeom prst="rect">
          <a:avLst/>
        </a:prstGeom>
      </xdr:spPr>
    </xdr:pic>
    <xdr:clientData/>
  </xdr:twoCellAnchor>
  <xdr:twoCellAnchor>
    <xdr:from>
      <xdr:col>1</xdr:col>
      <xdr:colOff>38100</xdr:colOff>
      <xdr:row>30</xdr:row>
      <xdr:rowOff>66675</xdr:rowOff>
    </xdr:from>
    <xdr:to>
      <xdr:col>1</xdr:col>
      <xdr:colOff>542100</xdr:colOff>
      <xdr:row>30</xdr:row>
      <xdr:rowOff>570675</xdr:rowOff>
    </xdr:to>
    <xdr:pic>
      <xdr:nvPicPr>
        <xdr:cNvPr id="71" name="Picture 70">
          <a:extLst>
            <a:ext uri="{FF2B5EF4-FFF2-40B4-BE49-F238E27FC236}">
              <a16:creationId xmlns:a16="http://schemas.microsoft.com/office/drawing/2014/main" id="{F5983F05-061C-4FE9-9B8B-A9D18865EA4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47700" y="16373475"/>
          <a:ext cx="504000" cy="504000"/>
        </a:xfrm>
        <a:prstGeom prst="rect">
          <a:avLst/>
        </a:prstGeom>
      </xdr:spPr>
    </xdr:pic>
    <xdr:clientData/>
  </xdr:twoCellAnchor>
  <xdr:twoCellAnchor>
    <xdr:from>
      <xdr:col>1</xdr:col>
      <xdr:colOff>66675</xdr:colOff>
      <xdr:row>31</xdr:row>
      <xdr:rowOff>30575</xdr:rowOff>
    </xdr:from>
    <xdr:to>
      <xdr:col>1</xdr:col>
      <xdr:colOff>566675</xdr:colOff>
      <xdr:row>31</xdr:row>
      <xdr:rowOff>482950</xdr:rowOff>
    </xdr:to>
    <xdr:pic>
      <xdr:nvPicPr>
        <xdr:cNvPr id="72" name="Picture 71">
          <a:extLst>
            <a:ext uri="{FF2B5EF4-FFF2-40B4-BE49-F238E27FC236}">
              <a16:creationId xmlns:a16="http://schemas.microsoft.com/office/drawing/2014/main" id="{ACE814F7-D1C7-4CBC-A94E-915EECF4C7E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675" y="16518350"/>
          <a:ext cx="500000" cy="452375"/>
        </a:xfrm>
        <a:prstGeom prst="rect">
          <a:avLst/>
        </a:prstGeom>
        <a:scene3d>
          <a:camera prst="orthographicFront">
            <a:rot lat="0" lon="0" rev="0"/>
          </a:camera>
          <a:lightRig rig="threePt" dir="t"/>
        </a:scene3d>
      </xdr:spPr>
    </xdr:pic>
    <xdr:clientData/>
  </xdr:twoCellAnchor>
  <xdr:twoCellAnchor>
    <xdr:from>
      <xdr:col>1</xdr:col>
      <xdr:colOff>47625</xdr:colOff>
      <xdr:row>33</xdr:row>
      <xdr:rowOff>57150</xdr:rowOff>
    </xdr:from>
    <xdr:to>
      <xdr:col>1</xdr:col>
      <xdr:colOff>551625</xdr:colOff>
      <xdr:row>33</xdr:row>
      <xdr:rowOff>561150</xdr:rowOff>
    </xdr:to>
    <xdr:pic>
      <xdr:nvPicPr>
        <xdr:cNvPr id="80" name="Picture 79">
          <a:extLst>
            <a:ext uri="{FF2B5EF4-FFF2-40B4-BE49-F238E27FC236}">
              <a16:creationId xmlns:a16="http://schemas.microsoft.com/office/drawing/2014/main" id="{0E319370-B196-497B-B257-820D382D3FA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7625" y="17268825"/>
          <a:ext cx="504000" cy="504000"/>
        </a:xfrm>
        <a:prstGeom prst="rect">
          <a:avLst/>
        </a:prstGeom>
      </xdr:spPr>
    </xdr:pic>
    <xdr:clientData/>
  </xdr:twoCellAnchor>
  <xdr:twoCellAnchor>
    <xdr:from>
      <xdr:col>1</xdr:col>
      <xdr:colOff>76200</xdr:colOff>
      <xdr:row>34</xdr:row>
      <xdr:rowOff>97250</xdr:rowOff>
    </xdr:from>
    <xdr:to>
      <xdr:col>1</xdr:col>
      <xdr:colOff>576200</xdr:colOff>
      <xdr:row>34</xdr:row>
      <xdr:rowOff>597250</xdr:rowOff>
    </xdr:to>
    <xdr:pic>
      <xdr:nvPicPr>
        <xdr:cNvPr id="81" name="Picture 80">
          <a:extLst>
            <a:ext uri="{FF2B5EF4-FFF2-40B4-BE49-F238E27FC236}">
              <a16:creationId xmlns:a16="http://schemas.microsoft.com/office/drawing/2014/main" id="{AC195759-A3DD-4B83-8C07-FD8CA384457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6200" y="17937575"/>
          <a:ext cx="500000" cy="500000"/>
        </a:xfrm>
        <a:prstGeom prst="rect">
          <a:avLst/>
        </a:prstGeom>
      </xdr:spPr>
    </xdr:pic>
    <xdr:clientData/>
  </xdr:twoCellAnchor>
  <xdr:twoCellAnchor>
    <xdr:from>
      <xdr:col>1</xdr:col>
      <xdr:colOff>40100</xdr:colOff>
      <xdr:row>35</xdr:row>
      <xdr:rowOff>68675</xdr:rowOff>
    </xdr:from>
    <xdr:to>
      <xdr:col>1</xdr:col>
      <xdr:colOff>540100</xdr:colOff>
      <xdr:row>35</xdr:row>
      <xdr:rowOff>568675</xdr:rowOff>
    </xdr:to>
    <xdr:pic>
      <xdr:nvPicPr>
        <xdr:cNvPr id="82" name="Picture 81">
          <a:extLst>
            <a:ext uri="{FF2B5EF4-FFF2-40B4-BE49-F238E27FC236}">
              <a16:creationId xmlns:a16="http://schemas.microsoft.com/office/drawing/2014/main" id="{64CA6E1F-5FD2-4B4A-9832-F74CE01D639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49700" y="18890075"/>
          <a:ext cx="500000" cy="500000"/>
        </a:xfrm>
        <a:prstGeom prst="rect">
          <a:avLst/>
        </a:prstGeom>
      </xdr:spPr>
    </xdr:pic>
    <xdr:clientData/>
  </xdr:twoCellAnchor>
  <xdr:twoCellAnchor>
    <xdr:from>
      <xdr:col>1</xdr:col>
      <xdr:colOff>47625</xdr:colOff>
      <xdr:row>36</xdr:row>
      <xdr:rowOff>68675</xdr:rowOff>
    </xdr:from>
    <xdr:to>
      <xdr:col>1</xdr:col>
      <xdr:colOff>547625</xdr:colOff>
      <xdr:row>36</xdr:row>
      <xdr:rowOff>568675</xdr:rowOff>
    </xdr:to>
    <xdr:pic>
      <xdr:nvPicPr>
        <xdr:cNvPr id="83" name="Picture 82">
          <a:extLst>
            <a:ext uri="{FF2B5EF4-FFF2-40B4-BE49-F238E27FC236}">
              <a16:creationId xmlns:a16="http://schemas.microsoft.com/office/drawing/2014/main" id="{C620F6D8-F09E-46D6-89B0-25DC84C4ADF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57225" y="19518725"/>
          <a:ext cx="500000" cy="500000"/>
        </a:xfrm>
        <a:prstGeom prst="rect">
          <a:avLst/>
        </a:prstGeom>
      </xdr:spPr>
    </xdr:pic>
    <xdr:clientData/>
  </xdr:twoCellAnchor>
  <xdr:twoCellAnchor>
    <xdr:from>
      <xdr:col>1</xdr:col>
      <xdr:colOff>87725</xdr:colOff>
      <xdr:row>39</xdr:row>
      <xdr:rowOff>68675</xdr:rowOff>
    </xdr:from>
    <xdr:to>
      <xdr:col>1</xdr:col>
      <xdr:colOff>587725</xdr:colOff>
      <xdr:row>39</xdr:row>
      <xdr:rowOff>568675</xdr:rowOff>
    </xdr:to>
    <xdr:pic>
      <xdr:nvPicPr>
        <xdr:cNvPr id="86" name="Picture 85">
          <a:extLst>
            <a:ext uri="{FF2B5EF4-FFF2-40B4-BE49-F238E27FC236}">
              <a16:creationId xmlns:a16="http://schemas.microsoft.com/office/drawing/2014/main" id="{B7E861D1-3487-4BE7-A6F5-1194B31EE39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7725" y="21719000"/>
          <a:ext cx="500000" cy="500000"/>
        </a:xfrm>
        <a:prstGeom prst="rect">
          <a:avLst/>
        </a:prstGeom>
      </xdr:spPr>
    </xdr:pic>
    <xdr:clientData/>
  </xdr:twoCellAnchor>
  <xdr:twoCellAnchor>
    <xdr:from>
      <xdr:col>1</xdr:col>
      <xdr:colOff>123825</xdr:colOff>
      <xdr:row>38</xdr:row>
      <xdr:rowOff>230600</xdr:rowOff>
    </xdr:from>
    <xdr:to>
      <xdr:col>1</xdr:col>
      <xdr:colOff>623825</xdr:colOff>
      <xdr:row>38</xdr:row>
      <xdr:rowOff>730600</xdr:rowOff>
    </xdr:to>
    <xdr:pic>
      <xdr:nvPicPr>
        <xdr:cNvPr id="37" name="Picture 36">
          <a:extLst>
            <a:ext uri="{FF2B5EF4-FFF2-40B4-BE49-F238E27FC236}">
              <a16:creationId xmlns:a16="http://schemas.microsoft.com/office/drawing/2014/main" id="{053C68B5-33B0-4252-BC52-56A43958303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21004625"/>
          <a:ext cx="500000" cy="500000"/>
        </a:xfrm>
        <a:prstGeom prst="rect">
          <a:avLst/>
        </a:prstGeom>
      </xdr:spPr>
    </xdr:pic>
    <xdr:clientData/>
  </xdr:twoCellAnchor>
  <xdr:twoCellAnchor>
    <xdr:from>
      <xdr:col>1</xdr:col>
      <xdr:colOff>97250</xdr:colOff>
      <xdr:row>37</xdr:row>
      <xdr:rowOff>287750</xdr:rowOff>
    </xdr:from>
    <xdr:to>
      <xdr:col>1</xdr:col>
      <xdr:colOff>597250</xdr:colOff>
      <xdr:row>37</xdr:row>
      <xdr:rowOff>787750</xdr:rowOff>
    </xdr:to>
    <xdr:pic>
      <xdr:nvPicPr>
        <xdr:cNvPr id="39" name="Picture 38">
          <a:extLst>
            <a:ext uri="{FF2B5EF4-FFF2-40B4-BE49-F238E27FC236}">
              <a16:creationId xmlns:a16="http://schemas.microsoft.com/office/drawing/2014/main" id="{4DBA0D52-1BAA-404D-9B63-6C4BFBE808E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7250" y="20023550"/>
          <a:ext cx="500000" cy="500000"/>
        </a:xfrm>
        <a:prstGeom prst="rect">
          <a:avLst/>
        </a:prstGeom>
      </xdr:spPr>
    </xdr:pic>
    <xdr:clientData/>
  </xdr:twoCellAnchor>
  <xdr:twoCellAnchor>
    <xdr:from>
      <xdr:col>1</xdr:col>
      <xdr:colOff>76200</xdr:colOff>
      <xdr:row>41</xdr:row>
      <xdr:rowOff>171450</xdr:rowOff>
    </xdr:from>
    <xdr:to>
      <xdr:col>1</xdr:col>
      <xdr:colOff>580200</xdr:colOff>
      <xdr:row>41</xdr:row>
      <xdr:rowOff>675450</xdr:rowOff>
    </xdr:to>
    <xdr:pic>
      <xdr:nvPicPr>
        <xdr:cNvPr id="44" name="Picture 43">
          <a:extLst>
            <a:ext uri="{FF2B5EF4-FFF2-40B4-BE49-F238E27FC236}">
              <a16:creationId xmlns:a16="http://schemas.microsoft.com/office/drawing/2014/main" id="{3300D7C2-B2D5-4B96-9A1B-7551052DEC3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5286375"/>
          <a:ext cx="504000" cy="504000"/>
        </a:xfrm>
        <a:prstGeom prst="rect">
          <a:avLst/>
        </a:prstGeom>
      </xdr:spPr>
    </xdr:pic>
    <xdr:clientData/>
  </xdr:twoCellAnchor>
  <xdr:twoCellAnchor>
    <xdr:from>
      <xdr:col>1</xdr:col>
      <xdr:colOff>46800</xdr:colOff>
      <xdr:row>42</xdr:row>
      <xdr:rowOff>123825</xdr:rowOff>
    </xdr:from>
    <xdr:to>
      <xdr:col>1</xdr:col>
      <xdr:colOff>656400</xdr:colOff>
      <xdr:row>42</xdr:row>
      <xdr:rowOff>733425</xdr:rowOff>
    </xdr:to>
    <xdr:pic>
      <xdr:nvPicPr>
        <xdr:cNvPr id="58" name="Picture 57">
          <a:extLst>
            <a:ext uri="{FF2B5EF4-FFF2-40B4-BE49-F238E27FC236}">
              <a16:creationId xmlns:a16="http://schemas.microsoft.com/office/drawing/2014/main" id="{65BEAA21-E757-4A00-94F5-26898CC5AB87}"/>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6800" y="6096000"/>
          <a:ext cx="609600" cy="609600"/>
        </a:xfrm>
        <a:prstGeom prst="rect">
          <a:avLst/>
        </a:prstGeom>
      </xdr:spPr>
    </xdr:pic>
    <xdr:clientData/>
  </xdr:twoCellAnchor>
  <xdr:twoCellAnchor>
    <xdr:from>
      <xdr:col>1</xdr:col>
      <xdr:colOff>47625</xdr:colOff>
      <xdr:row>43</xdr:row>
      <xdr:rowOff>28575</xdr:rowOff>
    </xdr:from>
    <xdr:to>
      <xdr:col>1</xdr:col>
      <xdr:colOff>551625</xdr:colOff>
      <xdr:row>43</xdr:row>
      <xdr:rowOff>494475</xdr:rowOff>
    </xdr:to>
    <xdr:pic>
      <xdr:nvPicPr>
        <xdr:cNvPr id="59" name="Picture 58">
          <a:extLst>
            <a:ext uri="{FF2B5EF4-FFF2-40B4-BE49-F238E27FC236}">
              <a16:creationId xmlns:a16="http://schemas.microsoft.com/office/drawing/2014/main" id="{25148B06-ABC2-4E3E-B4D7-D77C5E6280E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6858000"/>
          <a:ext cx="504000" cy="465900"/>
        </a:xfrm>
        <a:prstGeom prst="rect">
          <a:avLst/>
        </a:prstGeom>
      </xdr:spPr>
    </xdr:pic>
    <xdr:clientData/>
  </xdr:twoCellAnchor>
  <xdr:twoCellAnchor>
    <xdr:from>
      <xdr:col>1</xdr:col>
      <xdr:colOff>47625</xdr:colOff>
      <xdr:row>44</xdr:row>
      <xdr:rowOff>57150</xdr:rowOff>
    </xdr:from>
    <xdr:to>
      <xdr:col>1</xdr:col>
      <xdr:colOff>551625</xdr:colOff>
      <xdr:row>44</xdr:row>
      <xdr:rowOff>561150</xdr:rowOff>
    </xdr:to>
    <xdr:pic>
      <xdr:nvPicPr>
        <xdr:cNvPr id="60" name="Picture 59">
          <a:extLst>
            <a:ext uri="{FF2B5EF4-FFF2-40B4-BE49-F238E27FC236}">
              <a16:creationId xmlns:a16="http://schemas.microsoft.com/office/drawing/2014/main" id="{143A963A-3B17-4EB3-A49F-1DCB9BC8923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7625" y="7400925"/>
          <a:ext cx="504000" cy="504000"/>
        </a:xfrm>
        <a:prstGeom prst="rect">
          <a:avLst/>
        </a:prstGeom>
      </xdr:spPr>
    </xdr:pic>
    <xdr:clientData/>
  </xdr:twoCellAnchor>
  <xdr:twoCellAnchor>
    <xdr:from>
      <xdr:col>1</xdr:col>
      <xdr:colOff>57151</xdr:colOff>
      <xdr:row>46</xdr:row>
      <xdr:rowOff>161925</xdr:rowOff>
    </xdr:from>
    <xdr:to>
      <xdr:col>1</xdr:col>
      <xdr:colOff>626000</xdr:colOff>
      <xdr:row>46</xdr:row>
      <xdr:rowOff>665925</xdr:rowOff>
    </xdr:to>
    <xdr:pic>
      <xdr:nvPicPr>
        <xdr:cNvPr id="61" name="Picture 60">
          <a:extLst>
            <a:ext uri="{FF2B5EF4-FFF2-40B4-BE49-F238E27FC236}">
              <a16:creationId xmlns:a16="http://schemas.microsoft.com/office/drawing/2014/main" id="{FE574E7D-205C-4F37-AC3D-8D069E616FA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7151" y="11201400"/>
          <a:ext cx="568849" cy="504000"/>
        </a:xfrm>
        <a:prstGeom prst="rect">
          <a:avLst/>
        </a:prstGeom>
      </xdr:spPr>
    </xdr:pic>
    <xdr:clientData/>
  </xdr:twoCellAnchor>
  <xdr:twoCellAnchor>
    <xdr:from>
      <xdr:col>1</xdr:col>
      <xdr:colOff>38100</xdr:colOff>
      <xdr:row>47</xdr:row>
      <xdr:rowOff>152401</xdr:rowOff>
    </xdr:from>
    <xdr:to>
      <xdr:col>1</xdr:col>
      <xdr:colOff>704100</xdr:colOff>
      <xdr:row>47</xdr:row>
      <xdr:rowOff>626324</xdr:rowOff>
    </xdr:to>
    <xdr:pic>
      <xdr:nvPicPr>
        <xdr:cNvPr id="62" name="Picture 61">
          <a:extLst>
            <a:ext uri="{FF2B5EF4-FFF2-40B4-BE49-F238E27FC236}">
              <a16:creationId xmlns:a16="http://schemas.microsoft.com/office/drawing/2014/main" id="{8E28D33F-C569-41E4-BE74-213E874CF5A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8100" y="12049126"/>
          <a:ext cx="666000" cy="473923"/>
        </a:xfrm>
        <a:prstGeom prst="rect">
          <a:avLst/>
        </a:prstGeom>
      </xdr:spPr>
    </xdr:pic>
    <xdr:clientData/>
  </xdr:twoCellAnchor>
  <xdr:twoCellAnchor>
    <xdr:from>
      <xdr:col>1</xdr:col>
      <xdr:colOff>76200</xdr:colOff>
      <xdr:row>48</xdr:row>
      <xdr:rowOff>95250</xdr:rowOff>
    </xdr:from>
    <xdr:to>
      <xdr:col>1</xdr:col>
      <xdr:colOff>580200</xdr:colOff>
      <xdr:row>48</xdr:row>
      <xdr:rowOff>599250</xdr:rowOff>
    </xdr:to>
    <xdr:pic>
      <xdr:nvPicPr>
        <xdr:cNvPr id="63" name="Picture 62">
          <a:extLst>
            <a:ext uri="{FF2B5EF4-FFF2-40B4-BE49-F238E27FC236}">
              <a16:creationId xmlns:a16="http://schemas.microsoft.com/office/drawing/2014/main" id="{6FD0DDC3-5BBC-4350-B546-1F774C75684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6200" y="12849225"/>
          <a:ext cx="504000" cy="504000"/>
        </a:xfrm>
        <a:prstGeom prst="rect">
          <a:avLst/>
        </a:prstGeom>
      </xdr:spPr>
    </xdr:pic>
    <xdr:clientData/>
  </xdr:twoCellAnchor>
  <xdr:twoCellAnchor>
    <xdr:from>
      <xdr:col>1</xdr:col>
      <xdr:colOff>57150</xdr:colOff>
      <xdr:row>49</xdr:row>
      <xdr:rowOff>47625</xdr:rowOff>
    </xdr:from>
    <xdr:to>
      <xdr:col>1</xdr:col>
      <xdr:colOff>561150</xdr:colOff>
      <xdr:row>49</xdr:row>
      <xdr:rowOff>551625</xdr:rowOff>
    </xdr:to>
    <xdr:pic>
      <xdr:nvPicPr>
        <xdr:cNvPr id="64" name="Picture 63">
          <a:extLst>
            <a:ext uri="{FF2B5EF4-FFF2-40B4-BE49-F238E27FC236}">
              <a16:creationId xmlns:a16="http://schemas.microsoft.com/office/drawing/2014/main" id="{0795A440-41BE-43CD-9F20-AF28421EECF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7150" y="13487400"/>
          <a:ext cx="504000" cy="504000"/>
        </a:xfrm>
        <a:prstGeom prst="rect">
          <a:avLst/>
        </a:prstGeom>
      </xdr:spPr>
    </xdr:pic>
    <xdr:clientData/>
  </xdr:twoCellAnchor>
  <xdr:twoCellAnchor>
    <xdr:from>
      <xdr:col>1</xdr:col>
      <xdr:colOff>76200</xdr:colOff>
      <xdr:row>27</xdr:row>
      <xdr:rowOff>28575</xdr:rowOff>
    </xdr:from>
    <xdr:to>
      <xdr:col>1</xdr:col>
      <xdr:colOff>580200</xdr:colOff>
      <xdr:row>27</xdr:row>
      <xdr:rowOff>532575</xdr:rowOff>
    </xdr:to>
    <xdr:pic>
      <xdr:nvPicPr>
        <xdr:cNvPr id="73" name="Picture 72">
          <a:extLst>
            <a:ext uri="{FF2B5EF4-FFF2-40B4-BE49-F238E27FC236}">
              <a16:creationId xmlns:a16="http://schemas.microsoft.com/office/drawing/2014/main" id="{4E8018CC-9D41-4D5D-8F34-AF397803932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76200" y="14001750"/>
          <a:ext cx="504000" cy="504000"/>
        </a:xfrm>
        <a:prstGeom prst="rect">
          <a:avLst/>
        </a:prstGeom>
      </xdr:spPr>
    </xdr:pic>
    <xdr:clientData/>
  </xdr:twoCellAnchor>
  <xdr:twoCellAnchor>
    <xdr:from>
      <xdr:col>1</xdr:col>
      <xdr:colOff>76200</xdr:colOff>
      <xdr:row>25</xdr:row>
      <xdr:rowOff>101374</xdr:rowOff>
    </xdr:from>
    <xdr:to>
      <xdr:col>1</xdr:col>
      <xdr:colOff>580200</xdr:colOff>
      <xdr:row>25</xdr:row>
      <xdr:rowOff>535976</xdr:rowOff>
    </xdr:to>
    <xdr:pic>
      <xdr:nvPicPr>
        <xdr:cNvPr id="74" name="Picture 73">
          <a:extLst>
            <a:ext uri="{FF2B5EF4-FFF2-40B4-BE49-F238E27FC236}">
              <a16:creationId xmlns:a16="http://schemas.microsoft.com/office/drawing/2014/main" id="{70E5B5B7-FA4F-40A6-8AEA-2D73703B83ED}"/>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85800" y="12817249"/>
          <a:ext cx="504000" cy="4346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89647</xdr:colOff>
      <xdr:row>4</xdr:row>
      <xdr:rowOff>56029</xdr:rowOff>
    </xdr:from>
    <xdr:to>
      <xdr:col>1</xdr:col>
      <xdr:colOff>593647</xdr:colOff>
      <xdr:row>4</xdr:row>
      <xdr:rowOff>560029</xdr:rowOff>
    </xdr:to>
    <xdr:pic>
      <xdr:nvPicPr>
        <xdr:cNvPr id="2" name="Picture 1">
          <a:extLst>
            <a:ext uri="{FF2B5EF4-FFF2-40B4-BE49-F238E27FC236}">
              <a16:creationId xmlns:a16="http://schemas.microsoft.com/office/drawing/2014/main" id="{D50562D0-F86C-4363-897A-37E4FD658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4765" y="862853"/>
          <a:ext cx="504000" cy="504000"/>
        </a:xfrm>
        <a:prstGeom prst="rect">
          <a:avLst/>
        </a:prstGeom>
      </xdr:spPr>
    </xdr:pic>
    <xdr:clientData/>
  </xdr:twoCellAnchor>
  <xdr:twoCellAnchor>
    <xdr:from>
      <xdr:col>1</xdr:col>
      <xdr:colOff>78441</xdr:colOff>
      <xdr:row>5</xdr:row>
      <xdr:rowOff>67235</xdr:rowOff>
    </xdr:from>
    <xdr:to>
      <xdr:col>1</xdr:col>
      <xdr:colOff>582441</xdr:colOff>
      <xdr:row>5</xdr:row>
      <xdr:rowOff>571235</xdr:rowOff>
    </xdr:to>
    <xdr:pic>
      <xdr:nvPicPr>
        <xdr:cNvPr id="3" name="Picture 2">
          <a:extLst>
            <a:ext uri="{FF2B5EF4-FFF2-40B4-BE49-F238E27FC236}">
              <a16:creationId xmlns:a16="http://schemas.microsoft.com/office/drawing/2014/main" id="{40CEF3E6-CA18-46CB-8441-7AEF2C5B0A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3559" y="1501588"/>
          <a:ext cx="504000" cy="504000"/>
        </a:xfrm>
        <a:prstGeom prst="rect">
          <a:avLst/>
        </a:prstGeom>
      </xdr:spPr>
    </xdr:pic>
    <xdr:clientData/>
  </xdr:twoCellAnchor>
  <xdr:twoCellAnchor>
    <xdr:from>
      <xdr:col>1</xdr:col>
      <xdr:colOff>93066</xdr:colOff>
      <xdr:row>7</xdr:row>
      <xdr:rowOff>67235</xdr:rowOff>
    </xdr:from>
    <xdr:to>
      <xdr:col>1</xdr:col>
      <xdr:colOff>590227</xdr:colOff>
      <xdr:row>8</xdr:row>
      <xdr:rowOff>257470</xdr:rowOff>
    </xdr:to>
    <xdr:pic>
      <xdr:nvPicPr>
        <xdr:cNvPr id="4" name="Picture 3">
          <a:extLst>
            <a:ext uri="{FF2B5EF4-FFF2-40B4-BE49-F238E27FC236}">
              <a16:creationId xmlns:a16="http://schemas.microsoft.com/office/drawing/2014/main" id="{967B5A0E-8E1E-40D0-9622-92214BD2F3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184" y="2330823"/>
          <a:ext cx="497161" cy="504000"/>
        </a:xfrm>
        <a:prstGeom prst="rect">
          <a:avLst/>
        </a:prstGeom>
      </xdr:spPr>
    </xdr:pic>
    <xdr:clientData/>
  </xdr:twoCellAnchor>
  <xdr:twoCellAnchor>
    <xdr:from>
      <xdr:col>1</xdr:col>
      <xdr:colOff>112059</xdr:colOff>
      <xdr:row>9</xdr:row>
      <xdr:rowOff>71002</xdr:rowOff>
    </xdr:from>
    <xdr:to>
      <xdr:col>1</xdr:col>
      <xdr:colOff>609220</xdr:colOff>
      <xdr:row>10</xdr:row>
      <xdr:rowOff>253705</xdr:rowOff>
    </xdr:to>
    <xdr:pic>
      <xdr:nvPicPr>
        <xdr:cNvPr id="5" name="Picture 4">
          <a:extLst>
            <a:ext uri="{FF2B5EF4-FFF2-40B4-BE49-F238E27FC236}">
              <a16:creationId xmlns:a16="http://schemas.microsoft.com/office/drawing/2014/main" id="{7A88BD81-EA4E-4A1F-BBD3-15AFE7DD7A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7177" y="2962120"/>
          <a:ext cx="497161" cy="496467"/>
        </a:xfrm>
        <a:prstGeom prst="rect">
          <a:avLst/>
        </a:prstGeom>
      </xdr:spPr>
    </xdr:pic>
    <xdr:clientData/>
  </xdr:twoCellAnchor>
  <xdr:twoCellAnchor>
    <xdr:from>
      <xdr:col>1</xdr:col>
      <xdr:colOff>112059</xdr:colOff>
      <xdr:row>13</xdr:row>
      <xdr:rowOff>111365</xdr:rowOff>
    </xdr:from>
    <xdr:to>
      <xdr:col>1</xdr:col>
      <xdr:colOff>609220</xdr:colOff>
      <xdr:row>13</xdr:row>
      <xdr:rowOff>497161</xdr:rowOff>
    </xdr:to>
    <xdr:pic>
      <xdr:nvPicPr>
        <xdr:cNvPr id="6" name="Picture 5">
          <a:extLst>
            <a:ext uri="{FF2B5EF4-FFF2-40B4-BE49-F238E27FC236}">
              <a16:creationId xmlns:a16="http://schemas.microsoft.com/office/drawing/2014/main" id="{EA7BBDBB-3FD7-4797-9788-1A40AAEE1B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7177" y="4257541"/>
          <a:ext cx="497161" cy="385796"/>
        </a:xfrm>
        <a:prstGeom prst="rect">
          <a:avLst/>
        </a:prstGeom>
      </xdr:spPr>
    </xdr:pic>
    <xdr:clientData/>
  </xdr:twoCellAnchor>
  <xdr:twoCellAnchor>
    <xdr:from>
      <xdr:col>1</xdr:col>
      <xdr:colOff>156535</xdr:colOff>
      <xdr:row>14</xdr:row>
      <xdr:rowOff>100853</xdr:rowOff>
    </xdr:from>
    <xdr:to>
      <xdr:col>1</xdr:col>
      <xdr:colOff>660535</xdr:colOff>
      <xdr:row>14</xdr:row>
      <xdr:rowOff>604853</xdr:rowOff>
    </xdr:to>
    <xdr:pic>
      <xdr:nvPicPr>
        <xdr:cNvPr id="7" name="Picture 6">
          <a:extLst>
            <a:ext uri="{FF2B5EF4-FFF2-40B4-BE49-F238E27FC236}">
              <a16:creationId xmlns:a16="http://schemas.microsoft.com/office/drawing/2014/main" id="{CA6C7B0A-E006-403E-9E6F-592366EDE4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1653" y="4874559"/>
          <a:ext cx="504000" cy="504000"/>
        </a:xfrm>
        <a:prstGeom prst="rect">
          <a:avLst/>
        </a:prstGeom>
      </xdr:spPr>
    </xdr:pic>
    <xdr:clientData/>
  </xdr:twoCellAnchor>
  <xdr:twoCellAnchor>
    <xdr:from>
      <xdr:col>1</xdr:col>
      <xdr:colOff>123265</xdr:colOff>
      <xdr:row>15</xdr:row>
      <xdr:rowOff>85952</xdr:rowOff>
    </xdr:from>
    <xdr:to>
      <xdr:col>1</xdr:col>
      <xdr:colOff>627265</xdr:colOff>
      <xdr:row>15</xdr:row>
      <xdr:rowOff>552519</xdr:rowOff>
    </xdr:to>
    <xdr:pic>
      <xdr:nvPicPr>
        <xdr:cNvPr id="8" name="Picture 7">
          <a:extLst>
            <a:ext uri="{FF2B5EF4-FFF2-40B4-BE49-F238E27FC236}">
              <a16:creationId xmlns:a16="http://schemas.microsoft.com/office/drawing/2014/main" id="{6FB31E90-3949-4BE2-8FAF-365E6FC5047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8383" y="5487187"/>
          <a:ext cx="504000" cy="466567"/>
        </a:xfrm>
        <a:prstGeom prst="rect">
          <a:avLst/>
        </a:prstGeom>
      </xdr:spPr>
    </xdr:pic>
    <xdr:clientData/>
  </xdr:twoCellAnchor>
  <xdr:twoCellAnchor>
    <xdr:from>
      <xdr:col>1</xdr:col>
      <xdr:colOff>119412</xdr:colOff>
      <xdr:row>17</xdr:row>
      <xdr:rowOff>100853</xdr:rowOff>
    </xdr:from>
    <xdr:to>
      <xdr:col>1</xdr:col>
      <xdr:colOff>608703</xdr:colOff>
      <xdr:row>18</xdr:row>
      <xdr:rowOff>253656</xdr:rowOff>
    </xdr:to>
    <xdr:pic>
      <xdr:nvPicPr>
        <xdr:cNvPr id="9" name="Picture 8">
          <a:extLst>
            <a:ext uri="{FF2B5EF4-FFF2-40B4-BE49-F238E27FC236}">
              <a16:creationId xmlns:a16="http://schemas.microsoft.com/office/drawing/2014/main" id="{202AC441-ED61-476A-93EE-56AB64B27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530" y="6331324"/>
          <a:ext cx="489291" cy="466567"/>
        </a:xfrm>
        <a:prstGeom prst="rect">
          <a:avLst/>
        </a:prstGeom>
      </xdr:spPr>
    </xdr:pic>
    <xdr:clientData/>
  </xdr:twoCellAnchor>
  <xdr:twoCellAnchor>
    <xdr:from>
      <xdr:col>1</xdr:col>
      <xdr:colOff>101200</xdr:colOff>
      <xdr:row>11</xdr:row>
      <xdr:rowOff>56030</xdr:rowOff>
    </xdr:from>
    <xdr:to>
      <xdr:col>1</xdr:col>
      <xdr:colOff>597667</xdr:colOff>
      <xdr:row>12</xdr:row>
      <xdr:rowOff>238732</xdr:rowOff>
    </xdr:to>
    <xdr:pic>
      <xdr:nvPicPr>
        <xdr:cNvPr id="12" name="Picture 11">
          <a:extLst>
            <a:ext uri="{FF2B5EF4-FFF2-40B4-BE49-F238E27FC236}">
              <a16:creationId xmlns:a16="http://schemas.microsoft.com/office/drawing/2014/main" id="{5A62BB33-CE75-4F08-8F00-17003A6C1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318" y="3574677"/>
          <a:ext cx="496467" cy="4964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7</xdr:row>
      <xdr:rowOff>57150</xdr:rowOff>
    </xdr:from>
    <xdr:to>
      <xdr:col>1</xdr:col>
      <xdr:colOff>653885</xdr:colOff>
      <xdr:row>7</xdr:row>
      <xdr:rowOff>561150</xdr:rowOff>
    </xdr:to>
    <xdr:pic>
      <xdr:nvPicPr>
        <xdr:cNvPr id="3" name="Picture 2">
          <a:extLst>
            <a:ext uri="{FF2B5EF4-FFF2-40B4-BE49-F238E27FC236}">
              <a16:creationId xmlns:a16="http://schemas.microsoft.com/office/drawing/2014/main" id="{D07EA22A-5C25-4222-9AB7-3E1FA97553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3571875"/>
          <a:ext cx="625310" cy="504000"/>
        </a:xfrm>
        <a:prstGeom prst="rect">
          <a:avLst/>
        </a:prstGeom>
      </xdr:spPr>
    </xdr:pic>
    <xdr:clientData/>
  </xdr:twoCellAnchor>
  <xdr:twoCellAnchor>
    <xdr:from>
      <xdr:col>1</xdr:col>
      <xdr:colOff>57150</xdr:colOff>
      <xdr:row>8</xdr:row>
      <xdr:rowOff>66675</xdr:rowOff>
    </xdr:from>
    <xdr:to>
      <xdr:col>1</xdr:col>
      <xdr:colOff>651490</xdr:colOff>
      <xdr:row>8</xdr:row>
      <xdr:rowOff>570675</xdr:rowOff>
    </xdr:to>
    <xdr:pic>
      <xdr:nvPicPr>
        <xdr:cNvPr id="5" name="Picture 4">
          <a:extLst>
            <a:ext uri="{FF2B5EF4-FFF2-40B4-BE49-F238E27FC236}">
              <a16:creationId xmlns:a16="http://schemas.microsoft.com/office/drawing/2014/main" id="{C4016360-A710-4975-BF37-3AFDC56363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2952750"/>
          <a:ext cx="594340" cy="504000"/>
        </a:xfrm>
        <a:prstGeom prst="rect">
          <a:avLst/>
        </a:prstGeom>
      </xdr:spPr>
    </xdr:pic>
    <xdr:clientData/>
  </xdr:twoCellAnchor>
  <xdr:twoCellAnchor>
    <xdr:from>
      <xdr:col>1</xdr:col>
      <xdr:colOff>47626</xdr:colOff>
      <xdr:row>9</xdr:row>
      <xdr:rowOff>57150</xdr:rowOff>
    </xdr:from>
    <xdr:to>
      <xdr:col>1</xdr:col>
      <xdr:colOff>663763</xdr:colOff>
      <xdr:row>9</xdr:row>
      <xdr:rowOff>561150</xdr:rowOff>
    </xdr:to>
    <xdr:pic>
      <xdr:nvPicPr>
        <xdr:cNvPr id="7" name="Picture 6">
          <a:extLst>
            <a:ext uri="{FF2B5EF4-FFF2-40B4-BE49-F238E27FC236}">
              <a16:creationId xmlns:a16="http://schemas.microsoft.com/office/drawing/2014/main" id="{7EBEE8C3-8218-4BD5-A680-780C70C13D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6" y="3571875"/>
          <a:ext cx="616137" cy="504000"/>
        </a:xfrm>
        <a:prstGeom prst="rect">
          <a:avLst/>
        </a:prstGeom>
      </xdr:spPr>
    </xdr:pic>
    <xdr:clientData/>
  </xdr:twoCellAnchor>
  <xdr:twoCellAnchor>
    <xdr:from>
      <xdr:col>1</xdr:col>
      <xdr:colOff>47626</xdr:colOff>
      <xdr:row>10</xdr:row>
      <xdr:rowOff>47625</xdr:rowOff>
    </xdr:from>
    <xdr:to>
      <xdr:col>1</xdr:col>
      <xdr:colOff>643371</xdr:colOff>
      <xdr:row>10</xdr:row>
      <xdr:rowOff>551625</xdr:rowOff>
    </xdr:to>
    <xdr:pic>
      <xdr:nvPicPr>
        <xdr:cNvPr id="9" name="Picture 8">
          <a:extLst>
            <a:ext uri="{FF2B5EF4-FFF2-40B4-BE49-F238E27FC236}">
              <a16:creationId xmlns:a16="http://schemas.microsoft.com/office/drawing/2014/main" id="{98D24AF2-66C1-468D-A4D6-3466DE1E3B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6" y="4191000"/>
          <a:ext cx="595745" cy="504000"/>
        </a:xfrm>
        <a:prstGeom prst="rect">
          <a:avLst/>
        </a:prstGeom>
      </xdr:spPr>
    </xdr:pic>
    <xdr:clientData/>
  </xdr:twoCellAnchor>
  <xdr:twoCellAnchor>
    <xdr:from>
      <xdr:col>1</xdr:col>
      <xdr:colOff>61132</xdr:colOff>
      <xdr:row>4</xdr:row>
      <xdr:rowOff>85725</xdr:rowOff>
    </xdr:from>
    <xdr:to>
      <xdr:col>1</xdr:col>
      <xdr:colOff>558173</xdr:colOff>
      <xdr:row>4</xdr:row>
      <xdr:rowOff>589725</xdr:rowOff>
    </xdr:to>
    <xdr:pic>
      <xdr:nvPicPr>
        <xdr:cNvPr id="12" name="Picture 11">
          <a:extLst>
            <a:ext uri="{FF2B5EF4-FFF2-40B4-BE49-F238E27FC236}">
              <a16:creationId xmlns:a16="http://schemas.microsoft.com/office/drawing/2014/main" id="{D3A7CBBC-84AC-44A9-85BC-777C014DD7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0732" y="885825"/>
          <a:ext cx="497041"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551624</xdr:rowOff>
    </xdr:to>
    <xdr:pic>
      <xdr:nvPicPr>
        <xdr:cNvPr id="13" name="Picture 12">
          <a:extLst>
            <a:ext uri="{FF2B5EF4-FFF2-40B4-BE49-F238E27FC236}">
              <a16:creationId xmlns:a16="http://schemas.microsoft.com/office/drawing/2014/main" id="{0E71C7A7-1382-456F-9803-24FFE42497D0}"/>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9862" b="89941" l="10000" r="99600">
                      <a14:foregroundMark x1="78600" y1="30178" x2="90000" y2="26430"/>
                      <a14:foregroundMark x1="99600" y1="33925" x2="99600" y2="33925"/>
                      <a14:foregroundMark x1="92000" y1="75542" x2="92000" y2="75542"/>
                      <a14:foregroundMark x1="67000" y1="79290" x2="67000" y2="79290"/>
                      <a14:foregroundMark x1="74800" y1="35897" x2="74800" y2="35897"/>
                    </a14:backgroundRemoval>
                  </a14:imgEffect>
                </a14:imgLayer>
              </a14:imgProps>
            </a:ext>
            <a:ext uri="{28A0092B-C50C-407E-A947-70E740481C1C}">
              <a14:useLocalDpi xmlns:a14="http://schemas.microsoft.com/office/drawing/2010/main" val="0"/>
            </a:ext>
          </a:extLst>
        </a:blip>
        <a:stretch>
          <a:fillRect/>
        </a:stretch>
      </xdr:blipFill>
      <xdr:spPr>
        <a:xfrm>
          <a:off x="666751" y="1476375"/>
          <a:ext cx="497041" cy="503999"/>
        </a:xfrm>
        <a:prstGeom prst="rect">
          <a:avLst/>
        </a:prstGeom>
        <a:scene3d>
          <a:camera prst="orthographicFront">
            <a:rot lat="0" lon="10800000" rev="0"/>
          </a:camera>
          <a:lightRig rig="threePt" dir="t"/>
        </a:scene3d>
      </xdr:spPr>
    </xdr:pic>
    <xdr:clientData/>
  </xdr:twoCellAnchor>
  <xdr:twoCellAnchor>
    <xdr:from>
      <xdr:col>1</xdr:col>
      <xdr:colOff>85725</xdr:colOff>
      <xdr:row>12</xdr:row>
      <xdr:rowOff>57150</xdr:rowOff>
    </xdr:from>
    <xdr:to>
      <xdr:col>1</xdr:col>
      <xdr:colOff>589725</xdr:colOff>
      <xdr:row>12</xdr:row>
      <xdr:rowOff>561150</xdr:rowOff>
    </xdr:to>
    <xdr:pic>
      <xdr:nvPicPr>
        <xdr:cNvPr id="15" name="Picture 14">
          <a:extLst>
            <a:ext uri="{FF2B5EF4-FFF2-40B4-BE49-F238E27FC236}">
              <a16:creationId xmlns:a16="http://schemas.microsoft.com/office/drawing/2014/main" id="{45CDD574-5457-45DB-8C9F-15FD28D60E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9429750"/>
          <a:ext cx="504000" cy="504000"/>
        </a:xfrm>
        <a:prstGeom prst="rect">
          <a:avLst/>
        </a:prstGeom>
      </xdr:spPr>
    </xdr:pic>
    <xdr:clientData/>
  </xdr:twoCellAnchor>
  <xdr:twoCellAnchor>
    <xdr:from>
      <xdr:col>1</xdr:col>
      <xdr:colOff>66675</xdr:colOff>
      <xdr:row>13</xdr:row>
      <xdr:rowOff>47625</xdr:rowOff>
    </xdr:from>
    <xdr:to>
      <xdr:col>1</xdr:col>
      <xdr:colOff>570675</xdr:colOff>
      <xdr:row>13</xdr:row>
      <xdr:rowOff>551625</xdr:rowOff>
    </xdr:to>
    <xdr:pic>
      <xdr:nvPicPr>
        <xdr:cNvPr id="17" name="Picture 16">
          <a:extLst>
            <a:ext uri="{FF2B5EF4-FFF2-40B4-BE49-F238E27FC236}">
              <a16:creationId xmlns:a16="http://schemas.microsoft.com/office/drawing/2014/main" id="{330B34E6-3C56-4904-8568-689D3E7F4A6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6275" y="10677525"/>
          <a:ext cx="504000" cy="504000"/>
        </a:xfrm>
        <a:prstGeom prst="rect">
          <a:avLst/>
        </a:prstGeom>
      </xdr:spPr>
    </xdr:pic>
    <xdr:clientData/>
  </xdr:twoCellAnchor>
  <xdr:twoCellAnchor>
    <xdr:from>
      <xdr:col>1</xdr:col>
      <xdr:colOff>66675</xdr:colOff>
      <xdr:row>19</xdr:row>
      <xdr:rowOff>47625</xdr:rowOff>
    </xdr:from>
    <xdr:to>
      <xdr:col>1</xdr:col>
      <xdr:colOff>570675</xdr:colOff>
      <xdr:row>19</xdr:row>
      <xdr:rowOff>551625</xdr:rowOff>
    </xdr:to>
    <xdr:pic>
      <xdr:nvPicPr>
        <xdr:cNvPr id="19" name="Picture 18">
          <a:extLst>
            <a:ext uri="{FF2B5EF4-FFF2-40B4-BE49-F238E27FC236}">
              <a16:creationId xmlns:a16="http://schemas.microsoft.com/office/drawing/2014/main" id="{35F2967E-109A-4AE5-8D70-BC1F8CA5454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14849475"/>
          <a:ext cx="504000" cy="504000"/>
        </a:xfrm>
        <a:prstGeom prst="rect">
          <a:avLst/>
        </a:prstGeom>
      </xdr:spPr>
    </xdr:pic>
    <xdr:clientData/>
  </xdr:twoCellAnchor>
  <xdr:twoCellAnchor>
    <xdr:from>
      <xdr:col>1</xdr:col>
      <xdr:colOff>57150</xdr:colOff>
      <xdr:row>20</xdr:row>
      <xdr:rowOff>57150</xdr:rowOff>
    </xdr:from>
    <xdr:to>
      <xdr:col>1</xdr:col>
      <xdr:colOff>561150</xdr:colOff>
      <xdr:row>20</xdr:row>
      <xdr:rowOff>561150</xdr:rowOff>
    </xdr:to>
    <xdr:pic>
      <xdr:nvPicPr>
        <xdr:cNvPr id="20" name="Picture 19">
          <a:extLst>
            <a:ext uri="{FF2B5EF4-FFF2-40B4-BE49-F238E27FC236}">
              <a16:creationId xmlns:a16="http://schemas.microsoft.com/office/drawing/2014/main" id="{757BB31F-B251-4C8F-907A-3B0700EF00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6750" y="15487650"/>
          <a:ext cx="504000" cy="504000"/>
        </a:xfrm>
        <a:prstGeom prst="rect">
          <a:avLst/>
        </a:prstGeom>
      </xdr:spPr>
    </xdr:pic>
    <xdr:clientData/>
  </xdr:twoCellAnchor>
  <xdr:twoCellAnchor>
    <xdr:from>
      <xdr:col>1</xdr:col>
      <xdr:colOff>47625</xdr:colOff>
      <xdr:row>22</xdr:row>
      <xdr:rowOff>76200</xdr:rowOff>
    </xdr:from>
    <xdr:to>
      <xdr:col>1</xdr:col>
      <xdr:colOff>551625</xdr:colOff>
      <xdr:row>22</xdr:row>
      <xdr:rowOff>580200</xdr:rowOff>
    </xdr:to>
    <xdr:pic>
      <xdr:nvPicPr>
        <xdr:cNvPr id="21" name="Picture 20">
          <a:extLst>
            <a:ext uri="{FF2B5EF4-FFF2-40B4-BE49-F238E27FC236}">
              <a16:creationId xmlns:a16="http://schemas.microsoft.com/office/drawing/2014/main" id="{75C51C54-C727-435B-BB16-DFA78E49B99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7225" y="16764000"/>
          <a:ext cx="504000" cy="504000"/>
        </a:xfrm>
        <a:prstGeom prst="rect">
          <a:avLst/>
        </a:prstGeom>
      </xdr:spPr>
    </xdr:pic>
    <xdr:clientData/>
  </xdr:twoCellAnchor>
  <xdr:twoCellAnchor>
    <xdr:from>
      <xdr:col>1</xdr:col>
      <xdr:colOff>85725</xdr:colOff>
      <xdr:row>15</xdr:row>
      <xdr:rowOff>57150</xdr:rowOff>
    </xdr:from>
    <xdr:to>
      <xdr:col>1</xdr:col>
      <xdr:colOff>589725</xdr:colOff>
      <xdr:row>15</xdr:row>
      <xdr:rowOff>561150</xdr:rowOff>
    </xdr:to>
    <xdr:pic>
      <xdr:nvPicPr>
        <xdr:cNvPr id="27" name="Picture 26">
          <a:extLst>
            <a:ext uri="{FF2B5EF4-FFF2-40B4-BE49-F238E27FC236}">
              <a16:creationId xmlns:a16="http://schemas.microsoft.com/office/drawing/2014/main" id="{7FCBCAE0-152E-4332-B33D-2F8B84452D6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725" y="6486525"/>
          <a:ext cx="504000" cy="504000"/>
        </a:xfrm>
        <a:prstGeom prst="rect">
          <a:avLst/>
        </a:prstGeom>
      </xdr:spPr>
    </xdr:pic>
    <xdr:clientData/>
  </xdr:twoCellAnchor>
  <xdr:twoCellAnchor>
    <xdr:from>
      <xdr:col>1</xdr:col>
      <xdr:colOff>66675</xdr:colOff>
      <xdr:row>16</xdr:row>
      <xdr:rowOff>47625</xdr:rowOff>
    </xdr:from>
    <xdr:to>
      <xdr:col>1</xdr:col>
      <xdr:colOff>570675</xdr:colOff>
      <xdr:row>16</xdr:row>
      <xdr:rowOff>551625</xdr:rowOff>
    </xdr:to>
    <xdr:pic>
      <xdr:nvPicPr>
        <xdr:cNvPr id="29" name="Picture 28">
          <a:extLst>
            <a:ext uri="{FF2B5EF4-FFF2-40B4-BE49-F238E27FC236}">
              <a16:creationId xmlns:a16="http://schemas.microsoft.com/office/drawing/2014/main" id="{C29AE218-D5BA-4D0F-82DC-B5E656B6C61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6275" y="7105650"/>
          <a:ext cx="504000" cy="504000"/>
        </a:xfrm>
        <a:prstGeom prst="rect">
          <a:avLst/>
        </a:prstGeom>
      </xdr:spPr>
    </xdr:pic>
    <xdr:clientData/>
  </xdr:twoCellAnchor>
  <xdr:twoCellAnchor>
    <xdr:from>
      <xdr:col>1</xdr:col>
      <xdr:colOff>57150</xdr:colOff>
      <xdr:row>17</xdr:row>
      <xdr:rowOff>57150</xdr:rowOff>
    </xdr:from>
    <xdr:to>
      <xdr:col>1</xdr:col>
      <xdr:colOff>561150</xdr:colOff>
      <xdr:row>17</xdr:row>
      <xdr:rowOff>561150</xdr:rowOff>
    </xdr:to>
    <xdr:pic>
      <xdr:nvPicPr>
        <xdr:cNvPr id="30" name="Picture 29">
          <a:extLst>
            <a:ext uri="{FF2B5EF4-FFF2-40B4-BE49-F238E27FC236}">
              <a16:creationId xmlns:a16="http://schemas.microsoft.com/office/drawing/2014/main" id="{BDF11D2B-F16E-4BD6-A3FD-08F21CBDD5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0" y="7743825"/>
          <a:ext cx="504000" cy="504000"/>
        </a:xfrm>
        <a:prstGeom prst="rect">
          <a:avLst/>
        </a:prstGeom>
      </xdr:spPr>
    </xdr:pic>
    <xdr:clientData/>
  </xdr:twoCellAnchor>
  <xdr:twoCellAnchor>
    <xdr:from>
      <xdr:col>1</xdr:col>
      <xdr:colOff>57150</xdr:colOff>
      <xdr:row>21</xdr:row>
      <xdr:rowOff>76200</xdr:rowOff>
    </xdr:from>
    <xdr:to>
      <xdr:col>1</xdr:col>
      <xdr:colOff>561150</xdr:colOff>
      <xdr:row>21</xdr:row>
      <xdr:rowOff>580200</xdr:rowOff>
    </xdr:to>
    <xdr:pic>
      <xdr:nvPicPr>
        <xdr:cNvPr id="31" name="Picture 30">
          <a:extLst>
            <a:ext uri="{FF2B5EF4-FFF2-40B4-BE49-F238E27FC236}">
              <a16:creationId xmlns:a16="http://schemas.microsoft.com/office/drawing/2014/main" id="{15D9305A-D7F1-4C1A-B11D-4345146989B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16135350"/>
          <a:ext cx="504000" cy="504000"/>
        </a:xfrm>
        <a:prstGeom prst="rect">
          <a:avLst/>
        </a:prstGeom>
      </xdr:spPr>
    </xdr:pic>
    <xdr:clientData/>
  </xdr:twoCellAnchor>
  <xdr:twoCellAnchor>
    <xdr:from>
      <xdr:col>1</xdr:col>
      <xdr:colOff>85725</xdr:colOff>
      <xdr:row>23</xdr:row>
      <xdr:rowOff>101374</xdr:rowOff>
    </xdr:from>
    <xdr:to>
      <xdr:col>1</xdr:col>
      <xdr:colOff>589725</xdr:colOff>
      <xdr:row>23</xdr:row>
      <xdr:rowOff>535976</xdr:rowOff>
    </xdr:to>
    <xdr:pic>
      <xdr:nvPicPr>
        <xdr:cNvPr id="18" name="Picture 17">
          <a:extLst>
            <a:ext uri="{FF2B5EF4-FFF2-40B4-BE49-F238E27FC236}">
              <a16:creationId xmlns:a16="http://schemas.microsoft.com/office/drawing/2014/main" id="{97A0020F-CF43-41E7-9563-2D2D883C7C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5325" y="11121799"/>
          <a:ext cx="504000" cy="434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7</xdr:row>
      <xdr:rowOff>57150</xdr:rowOff>
    </xdr:from>
    <xdr:to>
      <xdr:col>1</xdr:col>
      <xdr:colOff>653885</xdr:colOff>
      <xdr:row>7</xdr:row>
      <xdr:rowOff>561150</xdr:rowOff>
    </xdr:to>
    <xdr:pic>
      <xdr:nvPicPr>
        <xdr:cNvPr id="2" name="Picture 1">
          <a:extLst>
            <a:ext uri="{FF2B5EF4-FFF2-40B4-BE49-F238E27FC236}">
              <a16:creationId xmlns:a16="http://schemas.microsoft.com/office/drawing/2014/main" id="{349EA3F5-4810-45F1-8F47-8A3CE6717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2314575"/>
          <a:ext cx="625310" cy="504000"/>
        </a:xfrm>
        <a:prstGeom prst="rect">
          <a:avLst/>
        </a:prstGeom>
      </xdr:spPr>
    </xdr:pic>
    <xdr:clientData/>
  </xdr:twoCellAnchor>
  <xdr:twoCellAnchor>
    <xdr:from>
      <xdr:col>1</xdr:col>
      <xdr:colOff>47625</xdr:colOff>
      <xdr:row>8</xdr:row>
      <xdr:rowOff>66675</xdr:rowOff>
    </xdr:from>
    <xdr:to>
      <xdr:col>1</xdr:col>
      <xdr:colOff>641965</xdr:colOff>
      <xdr:row>8</xdr:row>
      <xdr:rowOff>570675</xdr:rowOff>
    </xdr:to>
    <xdr:pic>
      <xdr:nvPicPr>
        <xdr:cNvPr id="3" name="Picture 2">
          <a:extLst>
            <a:ext uri="{FF2B5EF4-FFF2-40B4-BE49-F238E27FC236}">
              <a16:creationId xmlns:a16="http://schemas.microsoft.com/office/drawing/2014/main" id="{A0F593BD-CABB-45CA-9DED-0C5C4B28ED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952750"/>
          <a:ext cx="594340" cy="504000"/>
        </a:xfrm>
        <a:prstGeom prst="rect">
          <a:avLst/>
        </a:prstGeom>
      </xdr:spPr>
    </xdr:pic>
    <xdr:clientData/>
  </xdr:twoCellAnchor>
  <xdr:twoCellAnchor>
    <xdr:from>
      <xdr:col>1</xdr:col>
      <xdr:colOff>47626</xdr:colOff>
      <xdr:row>9</xdr:row>
      <xdr:rowOff>57150</xdr:rowOff>
    </xdr:from>
    <xdr:to>
      <xdr:col>1</xdr:col>
      <xdr:colOff>663763</xdr:colOff>
      <xdr:row>9</xdr:row>
      <xdr:rowOff>561150</xdr:rowOff>
    </xdr:to>
    <xdr:pic>
      <xdr:nvPicPr>
        <xdr:cNvPr id="4" name="Picture 3">
          <a:extLst>
            <a:ext uri="{FF2B5EF4-FFF2-40B4-BE49-F238E27FC236}">
              <a16:creationId xmlns:a16="http://schemas.microsoft.com/office/drawing/2014/main" id="{954814E8-1C87-4006-A593-1AD70111B2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6" y="3571875"/>
          <a:ext cx="616137" cy="504000"/>
        </a:xfrm>
        <a:prstGeom prst="rect">
          <a:avLst/>
        </a:prstGeom>
      </xdr:spPr>
    </xdr:pic>
    <xdr:clientData/>
  </xdr:twoCellAnchor>
  <xdr:twoCellAnchor>
    <xdr:from>
      <xdr:col>1</xdr:col>
      <xdr:colOff>47626</xdr:colOff>
      <xdr:row>10</xdr:row>
      <xdr:rowOff>47625</xdr:rowOff>
    </xdr:from>
    <xdr:to>
      <xdr:col>1</xdr:col>
      <xdr:colOff>643371</xdr:colOff>
      <xdr:row>10</xdr:row>
      <xdr:rowOff>551625</xdr:rowOff>
    </xdr:to>
    <xdr:pic>
      <xdr:nvPicPr>
        <xdr:cNvPr id="5" name="Picture 4">
          <a:extLst>
            <a:ext uri="{FF2B5EF4-FFF2-40B4-BE49-F238E27FC236}">
              <a16:creationId xmlns:a16="http://schemas.microsoft.com/office/drawing/2014/main" id="{0DE8677C-2A67-430E-AD27-3D5C57D753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6" y="4191000"/>
          <a:ext cx="595745" cy="504000"/>
        </a:xfrm>
        <a:prstGeom prst="rect">
          <a:avLst/>
        </a:prstGeom>
      </xdr:spPr>
    </xdr:pic>
    <xdr:clientData/>
  </xdr:twoCellAnchor>
  <xdr:twoCellAnchor>
    <xdr:from>
      <xdr:col>1</xdr:col>
      <xdr:colOff>61132</xdr:colOff>
      <xdr:row>4</xdr:row>
      <xdr:rowOff>85725</xdr:rowOff>
    </xdr:from>
    <xdr:to>
      <xdr:col>1</xdr:col>
      <xdr:colOff>558173</xdr:colOff>
      <xdr:row>4</xdr:row>
      <xdr:rowOff>589725</xdr:rowOff>
    </xdr:to>
    <xdr:pic>
      <xdr:nvPicPr>
        <xdr:cNvPr id="6" name="Picture 5">
          <a:extLst>
            <a:ext uri="{FF2B5EF4-FFF2-40B4-BE49-F238E27FC236}">
              <a16:creationId xmlns:a16="http://schemas.microsoft.com/office/drawing/2014/main" id="{95F4EE1E-E48F-4A82-8637-82F9EFFE8D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0732" y="885825"/>
          <a:ext cx="497041"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551624</xdr:rowOff>
    </xdr:to>
    <xdr:pic>
      <xdr:nvPicPr>
        <xdr:cNvPr id="7" name="Picture 6">
          <a:extLst>
            <a:ext uri="{FF2B5EF4-FFF2-40B4-BE49-F238E27FC236}">
              <a16:creationId xmlns:a16="http://schemas.microsoft.com/office/drawing/2014/main" id="{7B49990A-46CE-4DB6-AF61-45FD18EF470C}"/>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9862" b="89941" l="10000" r="99600">
                      <a14:foregroundMark x1="78600" y1="30178" x2="90000" y2="26430"/>
                      <a14:foregroundMark x1="99600" y1="33925" x2="99600" y2="33925"/>
                      <a14:foregroundMark x1="92000" y1="75542" x2="92000" y2="75542"/>
                      <a14:foregroundMark x1="67000" y1="79290" x2="67000" y2="79290"/>
                      <a14:foregroundMark x1="74800" y1="35897" x2="74800" y2="35897"/>
                    </a14:backgroundRemoval>
                  </a14:imgEffect>
                </a14:imgLayer>
              </a14:imgProps>
            </a:ext>
            <a:ext uri="{28A0092B-C50C-407E-A947-70E740481C1C}">
              <a14:useLocalDpi xmlns:a14="http://schemas.microsoft.com/office/drawing/2010/main" val="0"/>
            </a:ext>
          </a:extLst>
        </a:blip>
        <a:stretch>
          <a:fillRect/>
        </a:stretch>
      </xdr:blipFill>
      <xdr:spPr>
        <a:xfrm>
          <a:off x="666751" y="1476375"/>
          <a:ext cx="497041" cy="503999"/>
        </a:xfrm>
        <a:prstGeom prst="rect">
          <a:avLst/>
        </a:prstGeom>
        <a:scene3d>
          <a:camera prst="orthographicFront">
            <a:rot lat="0" lon="10800000" rev="0"/>
          </a:camera>
          <a:lightRig rig="threePt" dir="t"/>
        </a:scene3d>
      </xdr:spPr>
    </xdr:pic>
    <xdr:clientData/>
  </xdr:twoCellAnchor>
  <xdr:twoCellAnchor>
    <xdr:from>
      <xdr:col>1</xdr:col>
      <xdr:colOff>85725</xdr:colOff>
      <xdr:row>12</xdr:row>
      <xdr:rowOff>57150</xdr:rowOff>
    </xdr:from>
    <xdr:to>
      <xdr:col>1</xdr:col>
      <xdr:colOff>589725</xdr:colOff>
      <xdr:row>12</xdr:row>
      <xdr:rowOff>561150</xdr:rowOff>
    </xdr:to>
    <xdr:pic>
      <xdr:nvPicPr>
        <xdr:cNvPr id="8" name="Picture 7">
          <a:extLst>
            <a:ext uri="{FF2B5EF4-FFF2-40B4-BE49-F238E27FC236}">
              <a16:creationId xmlns:a16="http://schemas.microsoft.com/office/drawing/2014/main" id="{57B76612-FA24-4382-9298-4C4FECE86AD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5029200"/>
          <a:ext cx="504000" cy="504000"/>
        </a:xfrm>
        <a:prstGeom prst="rect">
          <a:avLst/>
        </a:prstGeom>
      </xdr:spPr>
    </xdr:pic>
    <xdr:clientData/>
  </xdr:twoCellAnchor>
  <xdr:twoCellAnchor>
    <xdr:from>
      <xdr:col>1</xdr:col>
      <xdr:colOff>66675</xdr:colOff>
      <xdr:row>13</xdr:row>
      <xdr:rowOff>47625</xdr:rowOff>
    </xdr:from>
    <xdr:to>
      <xdr:col>1</xdr:col>
      <xdr:colOff>570675</xdr:colOff>
      <xdr:row>13</xdr:row>
      <xdr:rowOff>551625</xdr:rowOff>
    </xdr:to>
    <xdr:pic>
      <xdr:nvPicPr>
        <xdr:cNvPr id="9" name="Picture 8">
          <a:extLst>
            <a:ext uri="{FF2B5EF4-FFF2-40B4-BE49-F238E27FC236}">
              <a16:creationId xmlns:a16="http://schemas.microsoft.com/office/drawing/2014/main" id="{2D6FC1D3-47C9-47C2-B98B-D3352DD408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6275" y="5648325"/>
          <a:ext cx="504000" cy="504000"/>
        </a:xfrm>
        <a:prstGeom prst="rect">
          <a:avLst/>
        </a:prstGeom>
      </xdr:spPr>
    </xdr:pic>
    <xdr:clientData/>
  </xdr:twoCellAnchor>
  <xdr:twoCellAnchor>
    <xdr:from>
      <xdr:col>1</xdr:col>
      <xdr:colOff>66675</xdr:colOff>
      <xdr:row>22</xdr:row>
      <xdr:rowOff>47625</xdr:rowOff>
    </xdr:from>
    <xdr:to>
      <xdr:col>1</xdr:col>
      <xdr:colOff>570675</xdr:colOff>
      <xdr:row>22</xdr:row>
      <xdr:rowOff>551625</xdr:rowOff>
    </xdr:to>
    <xdr:pic>
      <xdr:nvPicPr>
        <xdr:cNvPr id="10" name="Picture 9">
          <a:extLst>
            <a:ext uri="{FF2B5EF4-FFF2-40B4-BE49-F238E27FC236}">
              <a16:creationId xmlns:a16="http://schemas.microsoft.com/office/drawing/2014/main" id="{0C6FE5B5-2658-48E8-9553-2A9EF3DB7C9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8562975"/>
          <a:ext cx="504000" cy="504000"/>
        </a:xfrm>
        <a:prstGeom prst="rect">
          <a:avLst/>
        </a:prstGeom>
      </xdr:spPr>
    </xdr:pic>
    <xdr:clientData/>
  </xdr:twoCellAnchor>
  <xdr:twoCellAnchor>
    <xdr:from>
      <xdr:col>1</xdr:col>
      <xdr:colOff>57150</xdr:colOff>
      <xdr:row>23</xdr:row>
      <xdr:rowOff>57150</xdr:rowOff>
    </xdr:from>
    <xdr:to>
      <xdr:col>1</xdr:col>
      <xdr:colOff>561150</xdr:colOff>
      <xdr:row>23</xdr:row>
      <xdr:rowOff>561150</xdr:rowOff>
    </xdr:to>
    <xdr:pic>
      <xdr:nvPicPr>
        <xdr:cNvPr id="11" name="Picture 10">
          <a:extLst>
            <a:ext uri="{FF2B5EF4-FFF2-40B4-BE49-F238E27FC236}">
              <a16:creationId xmlns:a16="http://schemas.microsoft.com/office/drawing/2014/main" id="{6396020D-4744-46CA-AA7C-97EF3F92BF0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6750" y="9201150"/>
          <a:ext cx="504000" cy="504000"/>
        </a:xfrm>
        <a:prstGeom prst="rect">
          <a:avLst/>
        </a:prstGeom>
      </xdr:spPr>
    </xdr:pic>
    <xdr:clientData/>
  </xdr:twoCellAnchor>
  <xdr:twoCellAnchor>
    <xdr:from>
      <xdr:col>1</xdr:col>
      <xdr:colOff>47625</xdr:colOff>
      <xdr:row>25</xdr:row>
      <xdr:rowOff>76200</xdr:rowOff>
    </xdr:from>
    <xdr:to>
      <xdr:col>1</xdr:col>
      <xdr:colOff>551625</xdr:colOff>
      <xdr:row>25</xdr:row>
      <xdr:rowOff>580200</xdr:rowOff>
    </xdr:to>
    <xdr:pic>
      <xdr:nvPicPr>
        <xdr:cNvPr id="12" name="Picture 11">
          <a:extLst>
            <a:ext uri="{FF2B5EF4-FFF2-40B4-BE49-F238E27FC236}">
              <a16:creationId xmlns:a16="http://schemas.microsoft.com/office/drawing/2014/main" id="{99C469AA-9021-4BA5-A61B-A7046AB32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7225" y="10477500"/>
          <a:ext cx="504000" cy="504000"/>
        </a:xfrm>
        <a:prstGeom prst="rect">
          <a:avLst/>
        </a:prstGeom>
      </xdr:spPr>
    </xdr:pic>
    <xdr:clientData/>
  </xdr:twoCellAnchor>
  <xdr:twoCellAnchor>
    <xdr:from>
      <xdr:col>1</xdr:col>
      <xdr:colOff>85725</xdr:colOff>
      <xdr:row>15</xdr:row>
      <xdr:rowOff>57150</xdr:rowOff>
    </xdr:from>
    <xdr:to>
      <xdr:col>1</xdr:col>
      <xdr:colOff>589725</xdr:colOff>
      <xdr:row>15</xdr:row>
      <xdr:rowOff>561150</xdr:rowOff>
    </xdr:to>
    <xdr:pic>
      <xdr:nvPicPr>
        <xdr:cNvPr id="14" name="Picture 13">
          <a:extLst>
            <a:ext uri="{FF2B5EF4-FFF2-40B4-BE49-F238E27FC236}">
              <a16:creationId xmlns:a16="http://schemas.microsoft.com/office/drawing/2014/main" id="{835BFAB2-159C-435A-BC8C-C75DE22260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325" y="6486525"/>
          <a:ext cx="504000" cy="504000"/>
        </a:xfrm>
        <a:prstGeom prst="rect">
          <a:avLst/>
        </a:prstGeom>
      </xdr:spPr>
    </xdr:pic>
    <xdr:clientData/>
  </xdr:twoCellAnchor>
  <xdr:twoCellAnchor>
    <xdr:from>
      <xdr:col>1</xdr:col>
      <xdr:colOff>66675</xdr:colOff>
      <xdr:row>18</xdr:row>
      <xdr:rowOff>47625</xdr:rowOff>
    </xdr:from>
    <xdr:to>
      <xdr:col>1</xdr:col>
      <xdr:colOff>570675</xdr:colOff>
      <xdr:row>18</xdr:row>
      <xdr:rowOff>551625</xdr:rowOff>
    </xdr:to>
    <xdr:pic>
      <xdr:nvPicPr>
        <xdr:cNvPr id="15" name="Picture 14">
          <a:extLst>
            <a:ext uri="{FF2B5EF4-FFF2-40B4-BE49-F238E27FC236}">
              <a16:creationId xmlns:a16="http://schemas.microsoft.com/office/drawing/2014/main" id="{D2B71611-2A3E-456E-870F-36FDC64CBB2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6275" y="8362950"/>
          <a:ext cx="504000" cy="504000"/>
        </a:xfrm>
        <a:prstGeom prst="rect">
          <a:avLst/>
        </a:prstGeom>
      </xdr:spPr>
    </xdr:pic>
    <xdr:clientData/>
  </xdr:twoCellAnchor>
  <xdr:twoCellAnchor>
    <xdr:from>
      <xdr:col>1</xdr:col>
      <xdr:colOff>57150</xdr:colOff>
      <xdr:row>20</xdr:row>
      <xdr:rowOff>57150</xdr:rowOff>
    </xdr:from>
    <xdr:to>
      <xdr:col>1</xdr:col>
      <xdr:colOff>561150</xdr:colOff>
      <xdr:row>20</xdr:row>
      <xdr:rowOff>561150</xdr:rowOff>
    </xdr:to>
    <xdr:pic>
      <xdr:nvPicPr>
        <xdr:cNvPr id="16" name="Picture 15">
          <a:extLst>
            <a:ext uri="{FF2B5EF4-FFF2-40B4-BE49-F238E27FC236}">
              <a16:creationId xmlns:a16="http://schemas.microsoft.com/office/drawing/2014/main" id="{1BE674ED-C311-4652-AFD6-8A53ED4680B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0" y="9629775"/>
          <a:ext cx="504000" cy="504000"/>
        </a:xfrm>
        <a:prstGeom prst="rect">
          <a:avLst/>
        </a:prstGeom>
      </xdr:spPr>
    </xdr:pic>
    <xdr:clientData/>
  </xdr:twoCellAnchor>
  <xdr:twoCellAnchor>
    <xdr:from>
      <xdr:col>1</xdr:col>
      <xdr:colOff>57150</xdr:colOff>
      <xdr:row>24</xdr:row>
      <xdr:rowOff>76200</xdr:rowOff>
    </xdr:from>
    <xdr:to>
      <xdr:col>1</xdr:col>
      <xdr:colOff>561150</xdr:colOff>
      <xdr:row>24</xdr:row>
      <xdr:rowOff>580200</xdr:rowOff>
    </xdr:to>
    <xdr:pic>
      <xdr:nvPicPr>
        <xdr:cNvPr id="17" name="Picture 16">
          <a:extLst>
            <a:ext uri="{FF2B5EF4-FFF2-40B4-BE49-F238E27FC236}">
              <a16:creationId xmlns:a16="http://schemas.microsoft.com/office/drawing/2014/main" id="{0EB658CD-21BB-406E-92FD-79A3D5EE385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9848850"/>
          <a:ext cx="504000" cy="504000"/>
        </a:xfrm>
        <a:prstGeom prst="rect">
          <a:avLst/>
        </a:prstGeom>
      </xdr:spPr>
    </xdr:pic>
    <xdr:clientData/>
  </xdr:twoCellAnchor>
  <xdr:twoCellAnchor>
    <xdr:from>
      <xdr:col>1</xdr:col>
      <xdr:colOff>85725</xdr:colOff>
      <xdr:row>16</xdr:row>
      <xdr:rowOff>76200</xdr:rowOff>
    </xdr:from>
    <xdr:to>
      <xdr:col>1</xdr:col>
      <xdr:colOff>589725</xdr:colOff>
      <xdr:row>16</xdr:row>
      <xdr:rowOff>580200</xdr:rowOff>
    </xdr:to>
    <xdr:pic>
      <xdr:nvPicPr>
        <xdr:cNvPr id="18" name="Picture 17">
          <a:extLst>
            <a:ext uri="{FF2B5EF4-FFF2-40B4-BE49-F238E27FC236}">
              <a16:creationId xmlns:a16="http://schemas.microsoft.com/office/drawing/2014/main" id="{69FF927B-9A09-46A3-9B99-19DE813D977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5325" y="7134225"/>
          <a:ext cx="504000" cy="504000"/>
        </a:xfrm>
        <a:prstGeom prst="rect">
          <a:avLst/>
        </a:prstGeom>
      </xdr:spPr>
    </xdr:pic>
    <xdr:clientData/>
  </xdr:twoCellAnchor>
  <xdr:twoCellAnchor>
    <xdr:from>
      <xdr:col>1</xdr:col>
      <xdr:colOff>57150</xdr:colOff>
      <xdr:row>17</xdr:row>
      <xdr:rowOff>76200</xdr:rowOff>
    </xdr:from>
    <xdr:to>
      <xdr:col>1</xdr:col>
      <xdr:colOff>561150</xdr:colOff>
      <xdr:row>17</xdr:row>
      <xdr:rowOff>580200</xdr:rowOff>
    </xdr:to>
    <xdr:pic>
      <xdr:nvPicPr>
        <xdr:cNvPr id="19" name="Picture 18">
          <a:extLst>
            <a:ext uri="{FF2B5EF4-FFF2-40B4-BE49-F238E27FC236}">
              <a16:creationId xmlns:a16="http://schemas.microsoft.com/office/drawing/2014/main" id="{5BC7032E-88D9-4A74-86FE-957E6776A2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0" y="7762875"/>
          <a:ext cx="504000" cy="504000"/>
        </a:xfrm>
        <a:prstGeom prst="rect">
          <a:avLst/>
        </a:prstGeom>
      </xdr:spPr>
    </xdr:pic>
    <xdr:clientData/>
  </xdr:twoCellAnchor>
  <xdr:twoCellAnchor>
    <xdr:from>
      <xdr:col>1</xdr:col>
      <xdr:colOff>76200</xdr:colOff>
      <xdr:row>19</xdr:row>
      <xdr:rowOff>66675</xdr:rowOff>
    </xdr:from>
    <xdr:to>
      <xdr:col>1</xdr:col>
      <xdr:colOff>580200</xdr:colOff>
      <xdr:row>19</xdr:row>
      <xdr:rowOff>570675</xdr:rowOff>
    </xdr:to>
    <xdr:pic>
      <xdr:nvPicPr>
        <xdr:cNvPr id="20" name="Picture 19">
          <a:extLst>
            <a:ext uri="{FF2B5EF4-FFF2-40B4-BE49-F238E27FC236}">
              <a16:creationId xmlns:a16="http://schemas.microsoft.com/office/drawing/2014/main" id="{5F9B1646-4D97-4ACC-B3EF-AD8DAF82C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85800" y="9010650"/>
          <a:ext cx="504000" cy="50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7</xdr:row>
      <xdr:rowOff>57150</xdr:rowOff>
    </xdr:from>
    <xdr:to>
      <xdr:col>1</xdr:col>
      <xdr:colOff>663410</xdr:colOff>
      <xdr:row>7</xdr:row>
      <xdr:rowOff>561150</xdr:rowOff>
    </xdr:to>
    <xdr:pic>
      <xdr:nvPicPr>
        <xdr:cNvPr id="2" name="Picture 1">
          <a:extLst>
            <a:ext uri="{FF2B5EF4-FFF2-40B4-BE49-F238E27FC236}">
              <a16:creationId xmlns:a16="http://schemas.microsoft.com/office/drawing/2014/main" id="{2E33FAE3-8DEB-4CB1-8BE8-A4AD76AFB8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314575"/>
          <a:ext cx="625310" cy="504000"/>
        </a:xfrm>
        <a:prstGeom prst="rect">
          <a:avLst/>
        </a:prstGeom>
      </xdr:spPr>
    </xdr:pic>
    <xdr:clientData/>
  </xdr:twoCellAnchor>
  <xdr:twoCellAnchor>
    <xdr:from>
      <xdr:col>1</xdr:col>
      <xdr:colOff>47625</xdr:colOff>
      <xdr:row>8</xdr:row>
      <xdr:rowOff>66675</xdr:rowOff>
    </xdr:from>
    <xdr:to>
      <xdr:col>1</xdr:col>
      <xdr:colOff>641965</xdr:colOff>
      <xdr:row>8</xdr:row>
      <xdr:rowOff>570675</xdr:rowOff>
    </xdr:to>
    <xdr:pic>
      <xdr:nvPicPr>
        <xdr:cNvPr id="3" name="Picture 2">
          <a:extLst>
            <a:ext uri="{FF2B5EF4-FFF2-40B4-BE49-F238E27FC236}">
              <a16:creationId xmlns:a16="http://schemas.microsoft.com/office/drawing/2014/main" id="{F38A6E52-C127-452D-8B55-1720E2167A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952750"/>
          <a:ext cx="594340" cy="504000"/>
        </a:xfrm>
        <a:prstGeom prst="rect">
          <a:avLst/>
        </a:prstGeom>
      </xdr:spPr>
    </xdr:pic>
    <xdr:clientData/>
  </xdr:twoCellAnchor>
  <xdr:twoCellAnchor>
    <xdr:from>
      <xdr:col>1</xdr:col>
      <xdr:colOff>47626</xdr:colOff>
      <xdr:row>9</xdr:row>
      <xdr:rowOff>57150</xdr:rowOff>
    </xdr:from>
    <xdr:to>
      <xdr:col>1</xdr:col>
      <xdr:colOff>663763</xdr:colOff>
      <xdr:row>9</xdr:row>
      <xdr:rowOff>561150</xdr:rowOff>
    </xdr:to>
    <xdr:pic>
      <xdr:nvPicPr>
        <xdr:cNvPr id="4" name="Picture 3">
          <a:extLst>
            <a:ext uri="{FF2B5EF4-FFF2-40B4-BE49-F238E27FC236}">
              <a16:creationId xmlns:a16="http://schemas.microsoft.com/office/drawing/2014/main" id="{E08A5FC0-A068-422D-853A-8E4A347850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6" y="3571875"/>
          <a:ext cx="616137" cy="504000"/>
        </a:xfrm>
        <a:prstGeom prst="rect">
          <a:avLst/>
        </a:prstGeom>
      </xdr:spPr>
    </xdr:pic>
    <xdr:clientData/>
  </xdr:twoCellAnchor>
  <xdr:twoCellAnchor>
    <xdr:from>
      <xdr:col>1</xdr:col>
      <xdr:colOff>47626</xdr:colOff>
      <xdr:row>10</xdr:row>
      <xdr:rowOff>47625</xdr:rowOff>
    </xdr:from>
    <xdr:to>
      <xdr:col>1</xdr:col>
      <xdr:colOff>643371</xdr:colOff>
      <xdr:row>10</xdr:row>
      <xdr:rowOff>551625</xdr:rowOff>
    </xdr:to>
    <xdr:pic>
      <xdr:nvPicPr>
        <xdr:cNvPr id="5" name="Picture 4">
          <a:extLst>
            <a:ext uri="{FF2B5EF4-FFF2-40B4-BE49-F238E27FC236}">
              <a16:creationId xmlns:a16="http://schemas.microsoft.com/office/drawing/2014/main" id="{0CD5FE8A-2E87-4C9F-BC97-8E10FD0404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6" y="4191000"/>
          <a:ext cx="595745" cy="504000"/>
        </a:xfrm>
        <a:prstGeom prst="rect">
          <a:avLst/>
        </a:prstGeom>
      </xdr:spPr>
    </xdr:pic>
    <xdr:clientData/>
  </xdr:twoCellAnchor>
  <xdr:twoCellAnchor>
    <xdr:from>
      <xdr:col>1</xdr:col>
      <xdr:colOff>61132</xdr:colOff>
      <xdr:row>4</xdr:row>
      <xdr:rowOff>85725</xdr:rowOff>
    </xdr:from>
    <xdr:to>
      <xdr:col>1</xdr:col>
      <xdr:colOff>558173</xdr:colOff>
      <xdr:row>4</xdr:row>
      <xdr:rowOff>589725</xdr:rowOff>
    </xdr:to>
    <xdr:pic>
      <xdr:nvPicPr>
        <xdr:cNvPr id="6" name="Picture 5">
          <a:extLst>
            <a:ext uri="{FF2B5EF4-FFF2-40B4-BE49-F238E27FC236}">
              <a16:creationId xmlns:a16="http://schemas.microsoft.com/office/drawing/2014/main" id="{F4DC3105-430B-4FBC-BCDD-E6F4B363D0F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0732" y="885825"/>
          <a:ext cx="497041"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551624</xdr:rowOff>
    </xdr:to>
    <xdr:pic>
      <xdr:nvPicPr>
        <xdr:cNvPr id="7" name="Picture 6">
          <a:extLst>
            <a:ext uri="{FF2B5EF4-FFF2-40B4-BE49-F238E27FC236}">
              <a16:creationId xmlns:a16="http://schemas.microsoft.com/office/drawing/2014/main" id="{1498640C-C9DD-4402-92B8-E62CA88765F3}"/>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9862" b="89941" l="10000" r="99600">
                      <a14:foregroundMark x1="78600" y1="30178" x2="90000" y2="26430"/>
                      <a14:foregroundMark x1="99600" y1="33925" x2="99600" y2="33925"/>
                      <a14:foregroundMark x1="92000" y1="75542" x2="92000" y2="75542"/>
                      <a14:foregroundMark x1="67000" y1="79290" x2="67000" y2="79290"/>
                      <a14:foregroundMark x1="74800" y1="35897" x2="74800" y2="35897"/>
                    </a14:backgroundRemoval>
                  </a14:imgEffect>
                </a14:imgLayer>
              </a14:imgProps>
            </a:ext>
            <a:ext uri="{28A0092B-C50C-407E-A947-70E740481C1C}">
              <a14:useLocalDpi xmlns:a14="http://schemas.microsoft.com/office/drawing/2010/main" val="0"/>
            </a:ext>
          </a:extLst>
        </a:blip>
        <a:stretch>
          <a:fillRect/>
        </a:stretch>
      </xdr:blipFill>
      <xdr:spPr>
        <a:xfrm>
          <a:off x="666751" y="1476375"/>
          <a:ext cx="497041" cy="503999"/>
        </a:xfrm>
        <a:prstGeom prst="rect">
          <a:avLst/>
        </a:prstGeom>
        <a:scene3d>
          <a:camera prst="orthographicFront">
            <a:rot lat="0" lon="10800000" rev="0"/>
          </a:camera>
          <a:lightRig rig="threePt" dir="t"/>
        </a:scene3d>
      </xdr:spPr>
    </xdr:pic>
    <xdr:clientData/>
  </xdr:twoCellAnchor>
  <xdr:twoCellAnchor>
    <xdr:from>
      <xdr:col>1</xdr:col>
      <xdr:colOff>85725</xdr:colOff>
      <xdr:row>12</xdr:row>
      <xdr:rowOff>57150</xdr:rowOff>
    </xdr:from>
    <xdr:to>
      <xdr:col>1</xdr:col>
      <xdr:colOff>589725</xdr:colOff>
      <xdr:row>12</xdr:row>
      <xdr:rowOff>561150</xdr:rowOff>
    </xdr:to>
    <xdr:pic>
      <xdr:nvPicPr>
        <xdr:cNvPr id="8" name="Picture 7">
          <a:extLst>
            <a:ext uri="{FF2B5EF4-FFF2-40B4-BE49-F238E27FC236}">
              <a16:creationId xmlns:a16="http://schemas.microsoft.com/office/drawing/2014/main" id="{1D11B2DF-084C-46D4-B697-3209098B48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5029200"/>
          <a:ext cx="504000" cy="504000"/>
        </a:xfrm>
        <a:prstGeom prst="rect">
          <a:avLst/>
        </a:prstGeom>
      </xdr:spPr>
    </xdr:pic>
    <xdr:clientData/>
  </xdr:twoCellAnchor>
  <xdr:twoCellAnchor>
    <xdr:from>
      <xdr:col>1</xdr:col>
      <xdr:colOff>66675</xdr:colOff>
      <xdr:row>13</xdr:row>
      <xdr:rowOff>47625</xdr:rowOff>
    </xdr:from>
    <xdr:to>
      <xdr:col>1</xdr:col>
      <xdr:colOff>570675</xdr:colOff>
      <xdr:row>13</xdr:row>
      <xdr:rowOff>551625</xdr:rowOff>
    </xdr:to>
    <xdr:pic>
      <xdr:nvPicPr>
        <xdr:cNvPr id="9" name="Picture 8">
          <a:extLst>
            <a:ext uri="{FF2B5EF4-FFF2-40B4-BE49-F238E27FC236}">
              <a16:creationId xmlns:a16="http://schemas.microsoft.com/office/drawing/2014/main" id="{29A24DE9-0DA2-42A0-ACC6-0133ADCA33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6275" y="5648325"/>
          <a:ext cx="504000" cy="504000"/>
        </a:xfrm>
        <a:prstGeom prst="rect">
          <a:avLst/>
        </a:prstGeom>
      </xdr:spPr>
    </xdr:pic>
    <xdr:clientData/>
  </xdr:twoCellAnchor>
  <xdr:twoCellAnchor>
    <xdr:from>
      <xdr:col>1</xdr:col>
      <xdr:colOff>66675</xdr:colOff>
      <xdr:row>24</xdr:row>
      <xdr:rowOff>47625</xdr:rowOff>
    </xdr:from>
    <xdr:to>
      <xdr:col>1</xdr:col>
      <xdr:colOff>570675</xdr:colOff>
      <xdr:row>24</xdr:row>
      <xdr:rowOff>551625</xdr:rowOff>
    </xdr:to>
    <xdr:pic>
      <xdr:nvPicPr>
        <xdr:cNvPr id="10" name="Picture 9">
          <a:extLst>
            <a:ext uri="{FF2B5EF4-FFF2-40B4-BE49-F238E27FC236}">
              <a16:creationId xmlns:a16="http://schemas.microsoft.com/office/drawing/2014/main" id="{AE358F2F-3D99-4E8E-917A-DF628EBCDA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10448925"/>
          <a:ext cx="504000" cy="504000"/>
        </a:xfrm>
        <a:prstGeom prst="rect">
          <a:avLst/>
        </a:prstGeom>
      </xdr:spPr>
    </xdr:pic>
    <xdr:clientData/>
  </xdr:twoCellAnchor>
  <xdr:twoCellAnchor>
    <xdr:from>
      <xdr:col>1</xdr:col>
      <xdr:colOff>57150</xdr:colOff>
      <xdr:row>25</xdr:row>
      <xdr:rowOff>57150</xdr:rowOff>
    </xdr:from>
    <xdr:to>
      <xdr:col>1</xdr:col>
      <xdr:colOff>561150</xdr:colOff>
      <xdr:row>25</xdr:row>
      <xdr:rowOff>561150</xdr:rowOff>
    </xdr:to>
    <xdr:pic>
      <xdr:nvPicPr>
        <xdr:cNvPr id="11" name="Picture 10">
          <a:extLst>
            <a:ext uri="{FF2B5EF4-FFF2-40B4-BE49-F238E27FC236}">
              <a16:creationId xmlns:a16="http://schemas.microsoft.com/office/drawing/2014/main" id="{854FDAFC-246A-4D7A-AEA5-4DCCDC0FE2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6750" y="11087100"/>
          <a:ext cx="504000" cy="504000"/>
        </a:xfrm>
        <a:prstGeom prst="rect">
          <a:avLst/>
        </a:prstGeom>
      </xdr:spPr>
    </xdr:pic>
    <xdr:clientData/>
  </xdr:twoCellAnchor>
  <xdr:twoCellAnchor>
    <xdr:from>
      <xdr:col>1</xdr:col>
      <xdr:colOff>47625</xdr:colOff>
      <xdr:row>27</xdr:row>
      <xdr:rowOff>76200</xdr:rowOff>
    </xdr:from>
    <xdr:to>
      <xdr:col>1</xdr:col>
      <xdr:colOff>551625</xdr:colOff>
      <xdr:row>27</xdr:row>
      <xdr:rowOff>580200</xdr:rowOff>
    </xdr:to>
    <xdr:pic>
      <xdr:nvPicPr>
        <xdr:cNvPr id="12" name="Picture 11">
          <a:extLst>
            <a:ext uri="{FF2B5EF4-FFF2-40B4-BE49-F238E27FC236}">
              <a16:creationId xmlns:a16="http://schemas.microsoft.com/office/drawing/2014/main" id="{BE2B4460-2C1E-4C9C-8CD2-A0028DEB04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7225" y="12363450"/>
          <a:ext cx="504000" cy="504000"/>
        </a:xfrm>
        <a:prstGeom prst="rect">
          <a:avLst/>
        </a:prstGeom>
      </xdr:spPr>
    </xdr:pic>
    <xdr:clientData/>
  </xdr:twoCellAnchor>
  <xdr:twoCellAnchor>
    <xdr:from>
      <xdr:col>1</xdr:col>
      <xdr:colOff>85725</xdr:colOff>
      <xdr:row>15</xdr:row>
      <xdr:rowOff>57150</xdr:rowOff>
    </xdr:from>
    <xdr:to>
      <xdr:col>1</xdr:col>
      <xdr:colOff>589725</xdr:colOff>
      <xdr:row>15</xdr:row>
      <xdr:rowOff>561150</xdr:rowOff>
    </xdr:to>
    <xdr:pic>
      <xdr:nvPicPr>
        <xdr:cNvPr id="13" name="Picture 12">
          <a:extLst>
            <a:ext uri="{FF2B5EF4-FFF2-40B4-BE49-F238E27FC236}">
              <a16:creationId xmlns:a16="http://schemas.microsoft.com/office/drawing/2014/main" id="{079D8A05-8186-425A-8C11-B7336392C68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5325" y="6486525"/>
          <a:ext cx="504000" cy="504000"/>
        </a:xfrm>
        <a:prstGeom prst="rect">
          <a:avLst/>
        </a:prstGeom>
      </xdr:spPr>
    </xdr:pic>
    <xdr:clientData/>
  </xdr:twoCellAnchor>
  <xdr:twoCellAnchor>
    <xdr:from>
      <xdr:col>1</xdr:col>
      <xdr:colOff>66675</xdr:colOff>
      <xdr:row>19</xdr:row>
      <xdr:rowOff>47625</xdr:rowOff>
    </xdr:from>
    <xdr:to>
      <xdr:col>1</xdr:col>
      <xdr:colOff>570675</xdr:colOff>
      <xdr:row>19</xdr:row>
      <xdr:rowOff>551625</xdr:rowOff>
    </xdr:to>
    <xdr:pic>
      <xdr:nvPicPr>
        <xdr:cNvPr id="14" name="Picture 13">
          <a:extLst>
            <a:ext uri="{FF2B5EF4-FFF2-40B4-BE49-F238E27FC236}">
              <a16:creationId xmlns:a16="http://schemas.microsoft.com/office/drawing/2014/main" id="{3D6654D9-6053-4131-BE6A-64A768C23C4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6275" y="8991600"/>
          <a:ext cx="504000" cy="504000"/>
        </a:xfrm>
        <a:prstGeom prst="rect">
          <a:avLst/>
        </a:prstGeom>
      </xdr:spPr>
    </xdr:pic>
    <xdr:clientData/>
  </xdr:twoCellAnchor>
  <xdr:twoCellAnchor>
    <xdr:from>
      <xdr:col>1</xdr:col>
      <xdr:colOff>57150</xdr:colOff>
      <xdr:row>22</xdr:row>
      <xdr:rowOff>71862</xdr:rowOff>
    </xdr:from>
    <xdr:to>
      <xdr:col>1</xdr:col>
      <xdr:colOff>592398</xdr:colOff>
      <xdr:row>22</xdr:row>
      <xdr:rowOff>575862</xdr:rowOff>
    </xdr:to>
    <xdr:pic>
      <xdr:nvPicPr>
        <xdr:cNvPr id="15" name="Picture 14">
          <a:extLst>
            <a:ext uri="{FF2B5EF4-FFF2-40B4-BE49-F238E27FC236}">
              <a16:creationId xmlns:a16="http://schemas.microsoft.com/office/drawing/2014/main" id="{B1FA1BEA-2B14-4B0A-ABB5-00CC1A12576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0" y="10901787"/>
          <a:ext cx="535248" cy="504000"/>
        </a:xfrm>
        <a:prstGeom prst="rect">
          <a:avLst/>
        </a:prstGeom>
      </xdr:spPr>
    </xdr:pic>
    <xdr:clientData/>
  </xdr:twoCellAnchor>
  <xdr:twoCellAnchor>
    <xdr:from>
      <xdr:col>1</xdr:col>
      <xdr:colOff>57150</xdr:colOff>
      <xdr:row>26</xdr:row>
      <xdr:rowOff>76200</xdr:rowOff>
    </xdr:from>
    <xdr:to>
      <xdr:col>1</xdr:col>
      <xdr:colOff>561150</xdr:colOff>
      <xdr:row>26</xdr:row>
      <xdr:rowOff>580200</xdr:rowOff>
    </xdr:to>
    <xdr:pic>
      <xdr:nvPicPr>
        <xdr:cNvPr id="16" name="Picture 15">
          <a:extLst>
            <a:ext uri="{FF2B5EF4-FFF2-40B4-BE49-F238E27FC236}">
              <a16:creationId xmlns:a16="http://schemas.microsoft.com/office/drawing/2014/main" id="{7084531B-1A5C-4395-BDBF-347CE940A58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11734800"/>
          <a:ext cx="504000" cy="504000"/>
        </a:xfrm>
        <a:prstGeom prst="rect">
          <a:avLst/>
        </a:prstGeom>
      </xdr:spPr>
    </xdr:pic>
    <xdr:clientData/>
  </xdr:twoCellAnchor>
  <xdr:twoCellAnchor>
    <xdr:from>
      <xdr:col>1</xdr:col>
      <xdr:colOff>85725</xdr:colOff>
      <xdr:row>17</xdr:row>
      <xdr:rowOff>76200</xdr:rowOff>
    </xdr:from>
    <xdr:to>
      <xdr:col>1</xdr:col>
      <xdr:colOff>589725</xdr:colOff>
      <xdr:row>17</xdr:row>
      <xdr:rowOff>580200</xdr:rowOff>
    </xdr:to>
    <xdr:pic>
      <xdr:nvPicPr>
        <xdr:cNvPr id="17" name="Picture 16">
          <a:extLst>
            <a:ext uri="{FF2B5EF4-FFF2-40B4-BE49-F238E27FC236}">
              <a16:creationId xmlns:a16="http://schemas.microsoft.com/office/drawing/2014/main" id="{03CC4935-B3AE-43A5-8CC8-C84CBB14E0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5325" y="7762875"/>
          <a:ext cx="504000" cy="504000"/>
        </a:xfrm>
        <a:prstGeom prst="rect">
          <a:avLst/>
        </a:prstGeom>
      </xdr:spPr>
    </xdr:pic>
    <xdr:clientData/>
  </xdr:twoCellAnchor>
  <xdr:twoCellAnchor>
    <xdr:from>
      <xdr:col>1</xdr:col>
      <xdr:colOff>57150</xdr:colOff>
      <xdr:row>18</xdr:row>
      <xdr:rowOff>76200</xdr:rowOff>
    </xdr:from>
    <xdr:to>
      <xdr:col>1</xdr:col>
      <xdr:colOff>561150</xdr:colOff>
      <xdr:row>18</xdr:row>
      <xdr:rowOff>580200</xdr:rowOff>
    </xdr:to>
    <xdr:pic>
      <xdr:nvPicPr>
        <xdr:cNvPr id="18" name="Picture 17">
          <a:extLst>
            <a:ext uri="{FF2B5EF4-FFF2-40B4-BE49-F238E27FC236}">
              <a16:creationId xmlns:a16="http://schemas.microsoft.com/office/drawing/2014/main" id="{BBC38310-7534-4B25-9CA0-EC1648D9EDB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0" y="8391525"/>
          <a:ext cx="504000" cy="504000"/>
        </a:xfrm>
        <a:prstGeom prst="rect">
          <a:avLst/>
        </a:prstGeom>
      </xdr:spPr>
    </xdr:pic>
    <xdr:clientData/>
  </xdr:twoCellAnchor>
  <xdr:twoCellAnchor>
    <xdr:from>
      <xdr:col>1</xdr:col>
      <xdr:colOff>76200</xdr:colOff>
      <xdr:row>21</xdr:row>
      <xdr:rowOff>66675</xdr:rowOff>
    </xdr:from>
    <xdr:to>
      <xdr:col>1</xdr:col>
      <xdr:colOff>580200</xdr:colOff>
      <xdr:row>21</xdr:row>
      <xdr:rowOff>570675</xdr:rowOff>
    </xdr:to>
    <xdr:pic>
      <xdr:nvPicPr>
        <xdr:cNvPr id="19" name="Picture 18">
          <a:extLst>
            <a:ext uri="{FF2B5EF4-FFF2-40B4-BE49-F238E27FC236}">
              <a16:creationId xmlns:a16="http://schemas.microsoft.com/office/drawing/2014/main" id="{696A97CD-7425-49EF-B699-3366E65B4DD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85800" y="10267950"/>
          <a:ext cx="504000" cy="504000"/>
        </a:xfrm>
        <a:prstGeom prst="rect">
          <a:avLst/>
        </a:prstGeom>
      </xdr:spPr>
    </xdr:pic>
    <xdr:clientData/>
  </xdr:twoCellAnchor>
  <xdr:twoCellAnchor>
    <xdr:from>
      <xdr:col>1</xdr:col>
      <xdr:colOff>66675</xdr:colOff>
      <xdr:row>16</xdr:row>
      <xdr:rowOff>57150</xdr:rowOff>
    </xdr:from>
    <xdr:to>
      <xdr:col>1</xdr:col>
      <xdr:colOff>570675</xdr:colOff>
      <xdr:row>16</xdr:row>
      <xdr:rowOff>561150</xdr:rowOff>
    </xdr:to>
    <xdr:pic>
      <xdr:nvPicPr>
        <xdr:cNvPr id="20" name="Picture 19">
          <a:extLst>
            <a:ext uri="{FF2B5EF4-FFF2-40B4-BE49-F238E27FC236}">
              <a16:creationId xmlns:a16="http://schemas.microsoft.com/office/drawing/2014/main" id="{022CC70C-4AA2-4814-8246-1E9914188A8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6275" y="7115175"/>
          <a:ext cx="504000" cy="504000"/>
        </a:xfrm>
        <a:prstGeom prst="rect">
          <a:avLst/>
        </a:prstGeom>
      </xdr:spPr>
    </xdr:pic>
    <xdr:clientData/>
  </xdr:twoCellAnchor>
  <xdr:twoCellAnchor>
    <xdr:from>
      <xdr:col>1</xdr:col>
      <xdr:colOff>76200</xdr:colOff>
      <xdr:row>20</xdr:row>
      <xdr:rowOff>66675</xdr:rowOff>
    </xdr:from>
    <xdr:to>
      <xdr:col>1</xdr:col>
      <xdr:colOff>580200</xdr:colOff>
      <xdr:row>20</xdr:row>
      <xdr:rowOff>570675</xdr:rowOff>
    </xdr:to>
    <xdr:pic>
      <xdr:nvPicPr>
        <xdr:cNvPr id="21" name="Picture 20">
          <a:extLst>
            <a:ext uri="{FF2B5EF4-FFF2-40B4-BE49-F238E27FC236}">
              <a16:creationId xmlns:a16="http://schemas.microsoft.com/office/drawing/2014/main" id="{672B6224-FFB7-4AD2-A051-D698B9DF78F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85800" y="9639300"/>
          <a:ext cx="504000" cy="504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85725</xdr:colOff>
      <xdr:row>4</xdr:row>
      <xdr:rowOff>57562</xdr:rowOff>
    </xdr:from>
    <xdr:to>
      <xdr:col>1</xdr:col>
      <xdr:colOff>589725</xdr:colOff>
      <xdr:row>4</xdr:row>
      <xdr:rowOff>561562</xdr:rowOff>
    </xdr:to>
    <xdr:pic>
      <xdr:nvPicPr>
        <xdr:cNvPr id="2" name="Picture 1">
          <a:extLst>
            <a:ext uri="{FF2B5EF4-FFF2-40B4-BE49-F238E27FC236}">
              <a16:creationId xmlns:a16="http://schemas.microsoft.com/office/drawing/2014/main" id="{0DCF9828-4D1B-4130-8361-69B4A5D619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962437"/>
          <a:ext cx="504000" cy="504000"/>
        </a:xfrm>
        <a:prstGeom prst="rect">
          <a:avLst/>
        </a:prstGeom>
      </xdr:spPr>
    </xdr:pic>
    <xdr:clientData/>
  </xdr:twoCellAnchor>
  <xdr:twoCellAnchor>
    <xdr:from>
      <xdr:col>1</xdr:col>
      <xdr:colOff>47626</xdr:colOff>
      <xdr:row>7</xdr:row>
      <xdr:rowOff>57150</xdr:rowOff>
    </xdr:from>
    <xdr:to>
      <xdr:col>1</xdr:col>
      <xdr:colOff>638176</xdr:colOff>
      <xdr:row>9</xdr:row>
      <xdr:rowOff>142050</xdr:rowOff>
    </xdr:to>
    <xdr:pic>
      <xdr:nvPicPr>
        <xdr:cNvPr id="3" name="Picture 2">
          <a:extLst>
            <a:ext uri="{FF2B5EF4-FFF2-40B4-BE49-F238E27FC236}">
              <a16:creationId xmlns:a16="http://schemas.microsoft.com/office/drawing/2014/main" id="{E5E3496D-17B7-4A8D-8EA0-FBB95BDBEB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6" y="2219325"/>
          <a:ext cx="590550" cy="504000"/>
        </a:xfrm>
        <a:prstGeom prst="rect">
          <a:avLst/>
        </a:prstGeom>
      </xdr:spPr>
    </xdr:pic>
    <xdr:clientData/>
  </xdr:twoCellAnchor>
  <xdr:twoCellAnchor>
    <xdr:from>
      <xdr:col>1</xdr:col>
      <xdr:colOff>57150</xdr:colOff>
      <xdr:row>15</xdr:row>
      <xdr:rowOff>76200</xdr:rowOff>
    </xdr:from>
    <xdr:to>
      <xdr:col>1</xdr:col>
      <xdr:colOff>561150</xdr:colOff>
      <xdr:row>17</xdr:row>
      <xdr:rowOff>161100</xdr:rowOff>
    </xdr:to>
    <xdr:pic>
      <xdr:nvPicPr>
        <xdr:cNvPr id="6" name="Picture 5">
          <a:extLst>
            <a:ext uri="{FF2B5EF4-FFF2-40B4-BE49-F238E27FC236}">
              <a16:creationId xmlns:a16="http://schemas.microsoft.com/office/drawing/2014/main" id="{C310A25E-FA3D-42C0-8D2D-78BB10DF9E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0" y="3076575"/>
          <a:ext cx="504000" cy="504000"/>
        </a:xfrm>
        <a:prstGeom prst="rect">
          <a:avLst/>
        </a:prstGeom>
      </xdr:spPr>
    </xdr:pic>
    <xdr:clientData/>
  </xdr:twoCellAnchor>
  <xdr:twoCellAnchor>
    <xdr:from>
      <xdr:col>1</xdr:col>
      <xdr:colOff>66675</xdr:colOff>
      <xdr:row>18</xdr:row>
      <xdr:rowOff>57150</xdr:rowOff>
    </xdr:from>
    <xdr:to>
      <xdr:col>1</xdr:col>
      <xdr:colOff>570675</xdr:colOff>
      <xdr:row>20</xdr:row>
      <xdr:rowOff>142050</xdr:rowOff>
    </xdr:to>
    <xdr:pic>
      <xdr:nvPicPr>
        <xdr:cNvPr id="7" name="Picture 6">
          <a:extLst>
            <a:ext uri="{FF2B5EF4-FFF2-40B4-BE49-F238E27FC236}">
              <a16:creationId xmlns:a16="http://schemas.microsoft.com/office/drawing/2014/main" id="{E65B1E51-5C14-4143-8627-CB4A3C9609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3686175"/>
          <a:ext cx="504000" cy="504000"/>
        </a:xfrm>
        <a:prstGeom prst="rect">
          <a:avLst/>
        </a:prstGeom>
      </xdr:spPr>
    </xdr:pic>
    <xdr:clientData/>
  </xdr:twoCellAnchor>
  <xdr:twoCellAnchor>
    <xdr:from>
      <xdr:col>1</xdr:col>
      <xdr:colOff>66675</xdr:colOff>
      <xdr:row>21</xdr:row>
      <xdr:rowOff>57150</xdr:rowOff>
    </xdr:from>
    <xdr:to>
      <xdr:col>1</xdr:col>
      <xdr:colOff>570675</xdr:colOff>
      <xdr:row>23</xdr:row>
      <xdr:rowOff>142050</xdr:rowOff>
    </xdr:to>
    <xdr:pic>
      <xdr:nvPicPr>
        <xdr:cNvPr id="8" name="Picture 7">
          <a:extLst>
            <a:ext uri="{FF2B5EF4-FFF2-40B4-BE49-F238E27FC236}">
              <a16:creationId xmlns:a16="http://schemas.microsoft.com/office/drawing/2014/main" id="{AB1204CB-91BC-4CA1-B7B8-EF5D6295FF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275" y="4314825"/>
          <a:ext cx="504000" cy="504000"/>
        </a:xfrm>
        <a:prstGeom prst="rect">
          <a:avLst/>
        </a:prstGeom>
      </xdr:spPr>
    </xdr:pic>
    <xdr:clientData/>
  </xdr:twoCellAnchor>
  <xdr:twoCellAnchor>
    <xdr:from>
      <xdr:col>1</xdr:col>
      <xdr:colOff>66675</xdr:colOff>
      <xdr:row>24</xdr:row>
      <xdr:rowOff>57150</xdr:rowOff>
    </xdr:from>
    <xdr:to>
      <xdr:col>1</xdr:col>
      <xdr:colOff>570675</xdr:colOff>
      <xdr:row>26</xdr:row>
      <xdr:rowOff>142050</xdr:rowOff>
    </xdr:to>
    <xdr:pic>
      <xdr:nvPicPr>
        <xdr:cNvPr id="9" name="Picture 8">
          <a:extLst>
            <a:ext uri="{FF2B5EF4-FFF2-40B4-BE49-F238E27FC236}">
              <a16:creationId xmlns:a16="http://schemas.microsoft.com/office/drawing/2014/main" id="{3CAE49B7-47A7-42C8-861C-AE8C484811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275" y="4943475"/>
          <a:ext cx="504000" cy="504000"/>
        </a:xfrm>
        <a:prstGeom prst="rect">
          <a:avLst/>
        </a:prstGeom>
      </xdr:spPr>
    </xdr:pic>
    <xdr:clientData/>
  </xdr:twoCellAnchor>
  <xdr:twoCellAnchor>
    <xdr:from>
      <xdr:col>1</xdr:col>
      <xdr:colOff>47625</xdr:colOff>
      <xdr:row>27</xdr:row>
      <xdr:rowOff>76200</xdr:rowOff>
    </xdr:from>
    <xdr:to>
      <xdr:col>1</xdr:col>
      <xdr:colOff>551625</xdr:colOff>
      <xdr:row>29</xdr:row>
      <xdr:rowOff>161100</xdr:rowOff>
    </xdr:to>
    <xdr:pic>
      <xdr:nvPicPr>
        <xdr:cNvPr id="10" name="Picture 9">
          <a:extLst>
            <a:ext uri="{FF2B5EF4-FFF2-40B4-BE49-F238E27FC236}">
              <a16:creationId xmlns:a16="http://schemas.microsoft.com/office/drawing/2014/main" id="{367DE136-7D06-46D5-BC22-16A106431E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6848475"/>
          <a:ext cx="504000" cy="504000"/>
        </a:xfrm>
        <a:prstGeom prst="rect">
          <a:avLst/>
        </a:prstGeom>
      </xdr:spPr>
    </xdr:pic>
    <xdr:clientData/>
  </xdr:twoCellAnchor>
  <xdr:twoCellAnchor>
    <xdr:from>
      <xdr:col>1</xdr:col>
      <xdr:colOff>57150</xdr:colOff>
      <xdr:row>30</xdr:row>
      <xdr:rowOff>66675</xdr:rowOff>
    </xdr:from>
    <xdr:to>
      <xdr:col>1</xdr:col>
      <xdr:colOff>561150</xdr:colOff>
      <xdr:row>32</xdr:row>
      <xdr:rowOff>151575</xdr:rowOff>
    </xdr:to>
    <xdr:pic>
      <xdr:nvPicPr>
        <xdr:cNvPr id="11" name="Picture 10">
          <a:extLst>
            <a:ext uri="{FF2B5EF4-FFF2-40B4-BE49-F238E27FC236}">
              <a16:creationId xmlns:a16="http://schemas.microsoft.com/office/drawing/2014/main" id="{A2DAC119-A97E-4E8C-96B8-8B2A0FDDD4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50" y="7467600"/>
          <a:ext cx="504000" cy="504000"/>
        </a:xfrm>
        <a:prstGeom prst="rect">
          <a:avLst/>
        </a:prstGeom>
      </xdr:spPr>
    </xdr:pic>
    <xdr:clientData/>
  </xdr:twoCellAnchor>
  <xdr:twoCellAnchor>
    <xdr:from>
      <xdr:col>1</xdr:col>
      <xdr:colOff>47625</xdr:colOff>
      <xdr:row>34</xdr:row>
      <xdr:rowOff>66675</xdr:rowOff>
    </xdr:from>
    <xdr:to>
      <xdr:col>1</xdr:col>
      <xdr:colOff>551625</xdr:colOff>
      <xdr:row>36</xdr:row>
      <xdr:rowOff>151575</xdr:rowOff>
    </xdr:to>
    <xdr:pic>
      <xdr:nvPicPr>
        <xdr:cNvPr id="12" name="Picture 11">
          <a:extLst>
            <a:ext uri="{FF2B5EF4-FFF2-40B4-BE49-F238E27FC236}">
              <a16:creationId xmlns:a16="http://schemas.microsoft.com/office/drawing/2014/main" id="{FC257DD9-AC82-4776-9C83-D46F8AF7449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 y="7048500"/>
          <a:ext cx="504000" cy="504000"/>
        </a:xfrm>
        <a:prstGeom prst="rect">
          <a:avLst/>
        </a:prstGeom>
      </xdr:spPr>
    </xdr:pic>
    <xdr:clientData/>
  </xdr:twoCellAnchor>
  <xdr:twoCellAnchor>
    <xdr:from>
      <xdr:col>1</xdr:col>
      <xdr:colOff>76200</xdr:colOff>
      <xdr:row>43</xdr:row>
      <xdr:rowOff>66675</xdr:rowOff>
    </xdr:from>
    <xdr:to>
      <xdr:col>1</xdr:col>
      <xdr:colOff>580200</xdr:colOff>
      <xdr:row>45</xdr:row>
      <xdr:rowOff>151575</xdr:rowOff>
    </xdr:to>
    <xdr:pic>
      <xdr:nvPicPr>
        <xdr:cNvPr id="16" name="Picture 15">
          <a:extLst>
            <a:ext uri="{FF2B5EF4-FFF2-40B4-BE49-F238E27FC236}">
              <a16:creationId xmlns:a16="http://schemas.microsoft.com/office/drawing/2014/main" id="{E27A665E-BCA3-475D-8C08-518119B6F00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5800" y="8934450"/>
          <a:ext cx="504000" cy="504000"/>
        </a:xfrm>
        <a:prstGeom prst="rect">
          <a:avLst/>
        </a:prstGeom>
      </xdr:spPr>
    </xdr:pic>
    <xdr:clientData/>
  </xdr:twoCellAnchor>
  <xdr:twoCellAnchor>
    <xdr:from>
      <xdr:col>1</xdr:col>
      <xdr:colOff>47625</xdr:colOff>
      <xdr:row>46</xdr:row>
      <xdr:rowOff>76200</xdr:rowOff>
    </xdr:from>
    <xdr:to>
      <xdr:col>1</xdr:col>
      <xdr:colOff>551625</xdr:colOff>
      <xdr:row>48</xdr:row>
      <xdr:rowOff>161100</xdr:rowOff>
    </xdr:to>
    <xdr:pic>
      <xdr:nvPicPr>
        <xdr:cNvPr id="17" name="Picture 16">
          <a:extLst>
            <a:ext uri="{FF2B5EF4-FFF2-40B4-BE49-F238E27FC236}">
              <a16:creationId xmlns:a16="http://schemas.microsoft.com/office/drawing/2014/main" id="{327F1363-CE71-4BB4-99AE-AA1076859A7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ackgroundRemoval t="0" b="100000" l="0" r="100000"/>
                  </a14:imgEffect>
                </a14:imgLayer>
              </a14:imgProps>
            </a:ext>
            <a:ext uri="{28A0092B-C50C-407E-A947-70E740481C1C}">
              <a14:useLocalDpi xmlns:a14="http://schemas.microsoft.com/office/drawing/2010/main" val="0"/>
            </a:ext>
          </a:extLst>
        </a:blip>
        <a:stretch>
          <a:fillRect/>
        </a:stretch>
      </xdr:blipFill>
      <xdr:spPr>
        <a:xfrm>
          <a:off x="657225" y="9572625"/>
          <a:ext cx="504000" cy="504000"/>
        </a:xfrm>
        <a:prstGeom prst="rect">
          <a:avLst/>
        </a:prstGeom>
      </xdr:spPr>
    </xdr:pic>
    <xdr:clientData/>
  </xdr:twoCellAnchor>
  <xdr:twoCellAnchor>
    <xdr:from>
      <xdr:col>1</xdr:col>
      <xdr:colOff>57150</xdr:colOff>
      <xdr:row>50</xdr:row>
      <xdr:rowOff>76200</xdr:rowOff>
    </xdr:from>
    <xdr:to>
      <xdr:col>1</xdr:col>
      <xdr:colOff>561150</xdr:colOff>
      <xdr:row>52</xdr:row>
      <xdr:rowOff>161100</xdr:rowOff>
    </xdr:to>
    <xdr:pic>
      <xdr:nvPicPr>
        <xdr:cNvPr id="18" name="Picture 17">
          <a:extLst>
            <a:ext uri="{FF2B5EF4-FFF2-40B4-BE49-F238E27FC236}">
              <a16:creationId xmlns:a16="http://schemas.microsoft.com/office/drawing/2014/main" id="{08733F80-B4BB-475A-BB9D-A15DF72B2BB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11668125"/>
          <a:ext cx="504000" cy="504000"/>
        </a:xfrm>
        <a:prstGeom prst="rect">
          <a:avLst/>
        </a:prstGeom>
      </xdr:spPr>
    </xdr:pic>
    <xdr:clientData/>
  </xdr:twoCellAnchor>
  <xdr:twoCellAnchor>
    <xdr:from>
      <xdr:col>1</xdr:col>
      <xdr:colOff>66675</xdr:colOff>
      <xdr:row>53</xdr:row>
      <xdr:rowOff>47625</xdr:rowOff>
    </xdr:from>
    <xdr:to>
      <xdr:col>1</xdr:col>
      <xdr:colOff>570675</xdr:colOff>
      <xdr:row>55</xdr:row>
      <xdr:rowOff>132525</xdr:rowOff>
    </xdr:to>
    <xdr:pic>
      <xdr:nvPicPr>
        <xdr:cNvPr id="19" name="Picture 18">
          <a:extLst>
            <a:ext uri="{FF2B5EF4-FFF2-40B4-BE49-F238E27FC236}">
              <a16:creationId xmlns:a16="http://schemas.microsoft.com/office/drawing/2014/main" id="{76C7512E-05E8-4E67-A88A-564CA10BE69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6275" y="11010900"/>
          <a:ext cx="504000" cy="504000"/>
        </a:xfrm>
        <a:prstGeom prst="rect">
          <a:avLst/>
        </a:prstGeom>
      </xdr:spPr>
    </xdr:pic>
    <xdr:clientData/>
  </xdr:twoCellAnchor>
  <xdr:twoCellAnchor>
    <xdr:from>
      <xdr:col>1</xdr:col>
      <xdr:colOff>18135</xdr:colOff>
      <xdr:row>59</xdr:row>
      <xdr:rowOff>46710</xdr:rowOff>
    </xdr:from>
    <xdr:to>
      <xdr:col>1</xdr:col>
      <xdr:colOff>522135</xdr:colOff>
      <xdr:row>61</xdr:row>
      <xdr:rowOff>131610</xdr:rowOff>
    </xdr:to>
    <xdr:pic>
      <xdr:nvPicPr>
        <xdr:cNvPr id="20" name="Picture 19">
          <a:extLst>
            <a:ext uri="{FF2B5EF4-FFF2-40B4-BE49-F238E27FC236}">
              <a16:creationId xmlns:a16="http://schemas.microsoft.com/office/drawing/2014/main" id="{569A5C7B-66B2-4A50-A914-7D5668DD2C9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27735" y="13524585"/>
          <a:ext cx="504000" cy="504000"/>
        </a:xfrm>
        <a:prstGeom prst="rect">
          <a:avLst/>
        </a:prstGeom>
      </xdr:spPr>
    </xdr:pic>
    <xdr:clientData/>
  </xdr:twoCellAnchor>
  <xdr:twoCellAnchor>
    <xdr:from>
      <xdr:col>1</xdr:col>
      <xdr:colOff>57150</xdr:colOff>
      <xdr:row>63</xdr:row>
      <xdr:rowOff>66675</xdr:rowOff>
    </xdr:from>
    <xdr:to>
      <xdr:col>1</xdr:col>
      <xdr:colOff>561150</xdr:colOff>
      <xdr:row>65</xdr:row>
      <xdr:rowOff>151575</xdr:rowOff>
    </xdr:to>
    <xdr:pic>
      <xdr:nvPicPr>
        <xdr:cNvPr id="21" name="Picture 20">
          <a:extLst>
            <a:ext uri="{FF2B5EF4-FFF2-40B4-BE49-F238E27FC236}">
              <a16:creationId xmlns:a16="http://schemas.microsoft.com/office/drawing/2014/main" id="{4694EADE-67D8-4667-8342-401521579ED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6750" y="13125450"/>
          <a:ext cx="504000" cy="504000"/>
        </a:xfrm>
        <a:prstGeom prst="rect">
          <a:avLst/>
        </a:prstGeom>
      </xdr:spPr>
    </xdr:pic>
    <xdr:clientData/>
  </xdr:twoCellAnchor>
  <xdr:twoCellAnchor>
    <xdr:from>
      <xdr:col>1</xdr:col>
      <xdr:colOff>47625</xdr:colOff>
      <xdr:row>66</xdr:row>
      <xdr:rowOff>57150</xdr:rowOff>
    </xdr:from>
    <xdr:to>
      <xdr:col>1</xdr:col>
      <xdr:colOff>551625</xdr:colOff>
      <xdr:row>68</xdr:row>
      <xdr:rowOff>142050</xdr:rowOff>
    </xdr:to>
    <xdr:pic>
      <xdr:nvPicPr>
        <xdr:cNvPr id="22" name="Picture 21">
          <a:extLst>
            <a:ext uri="{FF2B5EF4-FFF2-40B4-BE49-F238E27FC236}">
              <a16:creationId xmlns:a16="http://schemas.microsoft.com/office/drawing/2014/main" id="{CDECAC6F-1288-4D2B-B397-8FFB453AD4F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15001875"/>
          <a:ext cx="504000" cy="504000"/>
        </a:xfrm>
        <a:prstGeom prst="rect">
          <a:avLst/>
        </a:prstGeom>
      </xdr:spPr>
    </xdr:pic>
    <xdr:clientData/>
  </xdr:twoCellAnchor>
  <xdr:twoCellAnchor>
    <xdr:from>
      <xdr:col>1</xdr:col>
      <xdr:colOff>81269</xdr:colOff>
      <xdr:row>69</xdr:row>
      <xdr:rowOff>66679</xdr:rowOff>
    </xdr:from>
    <xdr:to>
      <xdr:col>1</xdr:col>
      <xdr:colOff>538469</xdr:colOff>
      <xdr:row>70</xdr:row>
      <xdr:rowOff>255274</xdr:rowOff>
    </xdr:to>
    <xdr:pic>
      <xdr:nvPicPr>
        <xdr:cNvPr id="23" name="Picture 22">
          <a:extLst>
            <a:ext uri="{FF2B5EF4-FFF2-40B4-BE49-F238E27FC236}">
              <a16:creationId xmlns:a16="http://schemas.microsoft.com/office/drawing/2014/main" id="{A30D3A62-0FF5-47C5-B8B4-81D68EDEB59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90869" y="14382754"/>
          <a:ext cx="457200" cy="502920"/>
        </a:xfrm>
        <a:prstGeom prst="rect">
          <a:avLst/>
        </a:prstGeom>
      </xdr:spPr>
    </xdr:pic>
    <xdr:clientData/>
  </xdr:twoCellAnchor>
  <xdr:twoCellAnchor>
    <xdr:from>
      <xdr:col>1</xdr:col>
      <xdr:colOff>38100</xdr:colOff>
      <xdr:row>71</xdr:row>
      <xdr:rowOff>76200</xdr:rowOff>
    </xdr:from>
    <xdr:to>
      <xdr:col>1</xdr:col>
      <xdr:colOff>542100</xdr:colOff>
      <xdr:row>73</xdr:row>
      <xdr:rowOff>161100</xdr:rowOff>
    </xdr:to>
    <xdr:pic>
      <xdr:nvPicPr>
        <xdr:cNvPr id="24" name="Picture 23">
          <a:extLst>
            <a:ext uri="{FF2B5EF4-FFF2-40B4-BE49-F238E27FC236}">
              <a16:creationId xmlns:a16="http://schemas.microsoft.com/office/drawing/2014/main" id="{08B92797-2DD6-403E-BD34-DF72574BA6F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7700" y="15020925"/>
          <a:ext cx="504000" cy="504000"/>
        </a:xfrm>
        <a:prstGeom prst="rect">
          <a:avLst/>
        </a:prstGeom>
      </xdr:spPr>
    </xdr:pic>
    <xdr:clientData/>
  </xdr:twoCellAnchor>
  <xdr:twoCellAnchor>
    <xdr:from>
      <xdr:col>1</xdr:col>
      <xdr:colOff>57151</xdr:colOff>
      <xdr:row>5</xdr:row>
      <xdr:rowOff>47625</xdr:rowOff>
    </xdr:from>
    <xdr:to>
      <xdr:col>1</xdr:col>
      <xdr:colOff>624000</xdr:colOff>
      <xdr:row>6</xdr:row>
      <xdr:rowOff>237300</xdr:rowOff>
    </xdr:to>
    <xdr:pic>
      <xdr:nvPicPr>
        <xdr:cNvPr id="25" name="Picture 24">
          <a:extLst>
            <a:ext uri="{FF2B5EF4-FFF2-40B4-BE49-F238E27FC236}">
              <a16:creationId xmlns:a16="http://schemas.microsoft.com/office/drawing/2014/main" id="{2E0026C4-275A-4BDD-8CF9-81C21ECE315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6751" y="1581150"/>
          <a:ext cx="566849" cy="504000"/>
        </a:xfrm>
        <a:prstGeom prst="rect">
          <a:avLst/>
        </a:prstGeom>
      </xdr:spPr>
    </xdr:pic>
    <xdr:clientData/>
  </xdr:twoCellAnchor>
  <xdr:twoCellAnchor>
    <xdr:from>
      <xdr:col>1</xdr:col>
      <xdr:colOff>47625</xdr:colOff>
      <xdr:row>37</xdr:row>
      <xdr:rowOff>66675</xdr:rowOff>
    </xdr:from>
    <xdr:to>
      <xdr:col>1</xdr:col>
      <xdr:colOff>551625</xdr:colOff>
      <xdr:row>39</xdr:row>
      <xdr:rowOff>151575</xdr:rowOff>
    </xdr:to>
    <xdr:pic>
      <xdr:nvPicPr>
        <xdr:cNvPr id="26" name="Picture 25">
          <a:extLst>
            <a:ext uri="{FF2B5EF4-FFF2-40B4-BE49-F238E27FC236}">
              <a16:creationId xmlns:a16="http://schemas.microsoft.com/office/drawing/2014/main" id="{717CC85B-1B4B-4E3C-8745-171B40C279A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7225" y="7677150"/>
          <a:ext cx="504000" cy="504000"/>
        </a:xfrm>
        <a:prstGeom prst="rect">
          <a:avLst/>
        </a:prstGeom>
      </xdr:spPr>
    </xdr:pic>
    <xdr:clientData/>
  </xdr:twoCellAnchor>
  <xdr:twoCellAnchor>
    <xdr:from>
      <xdr:col>1</xdr:col>
      <xdr:colOff>47625</xdr:colOff>
      <xdr:row>40</xdr:row>
      <xdr:rowOff>66675</xdr:rowOff>
    </xdr:from>
    <xdr:to>
      <xdr:col>1</xdr:col>
      <xdr:colOff>551625</xdr:colOff>
      <xdr:row>42</xdr:row>
      <xdr:rowOff>151575</xdr:rowOff>
    </xdr:to>
    <xdr:pic>
      <xdr:nvPicPr>
        <xdr:cNvPr id="27" name="Picture 26">
          <a:extLst>
            <a:ext uri="{FF2B5EF4-FFF2-40B4-BE49-F238E27FC236}">
              <a16:creationId xmlns:a16="http://schemas.microsoft.com/office/drawing/2014/main" id="{B9A946C7-2FDB-4215-BA55-F3786A44A7E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7225" y="8305800"/>
          <a:ext cx="504000" cy="504000"/>
        </a:xfrm>
        <a:prstGeom prst="rect">
          <a:avLst/>
        </a:prstGeom>
      </xdr:spPr>
    </xdr:pic>
    <xdr:clientData/>
  </xdr:twoCellAnchor>
  <xdr:twoCellAnchor>
    <xdr:from>
      <xdr:col>1</xdr:col>
      <xdr:colOff>66675</xdr:colOff>
      <xdr:row>56</xdr:row>
      <xdr:rowOff>47625</xdr:rowOff>
    </xdr:from>
    <xdr:to>
      <xdr:col>1</xdr:col>
      <xdr:colOff>570675</xdr:colOff>
      <xdr:row>58</xdr:row>
      <xdr:rowOff>132525</xdr:rowOff>
    </xdr:to>
    <xdr:pic>
      <xdr:nvPicPr>
        <xdr:cNvPr id="28" name="Picture 27">
          <a:extLst>
            <a:ext uri="{FF2B5EF4-FFF2-40B4-BE49-F238E27FC236}">
              <a16:creationId xmlns:a16="http://schemas.microsoft.com/office/drawing/2014/main" id="{82E16263-AF55-4BF8-8FAB-188F90F4097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275" y="11639550"/>
          <a:ext cx="504000" cy="504000"/>
        </a:xfrm>
        <a:prstGeom prst="rect">
          <a:avLst/>
        </a:prstGeom>
      </xdr:spPr>
    </xdr:pic>
    <xdr:clientData/>
  </xdr:twoCellAnchor>
  <xdr:twoCellAnchor>
    <xdr:from>
      <xdr:col>1</xdr:col>
      <xdr:colOff>95250</xdr:colOff>
      <xdr:row>10</xdr:row>
      <xdr:rowOff>47625</xdr:rowOff>
    </xdr:from>
    <xdr:to>
      <xdr:col>1</xdr:col>
      <xdr:colOff>599250</xdr:colOff>
      <xdr:row>12</xdr:row>
      <xdr:rowOff>132525</xdr:rowOff>
    </xdr:to>
    <xdr:pic>
      <xdr:nvPicPr>
        <xdr:cNvPr id="29" name="Picture 28">
          <a:extLst>
            <a:ext uri="{FF2B5EF4-FFF2-40B4-BE49-F238E27FC236}">
              <a16:creationId xmlns:a16="http://schemas.microsoft.com/office/drawing/2014/main" id="{39CFE5A1-9B10-4B30-83A8-55B62A69FD08}"/>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04850" y="2838450"/>
          <a:ext cx="504000" cy="504000"/>
        </a:xfrm>
        <a:prstGeom prst="rect">
          <a:avLst/>
        </a:prstGeom>
      </xdr:spPr>
    </xdr:pic>
    <xdr:clientData/>
  </xdr:twoCellAnchor>
  <xdr:twoCellAnchor>
    <xdr:from>
      <xdr:col>1</xdr:col>
      <xdr:colOff>85726</xdr:colOff>
      <xdr:row>13</xdr:row>
      <xdr:rowOff>54713</xdr:rowOff>
    </xdr:from>
    <xdr:to>
      <xdr:col>1</xdr:col>
      <xdr:colOff>589726</xdr:colOff>
      <xdr:row>13</xdr:row>
      <xdr:rowOff>558713</xdr:rowOff>
    </xdr:to>
    <xdr:pic>
      <xdr:nvPicPr>
        <xdr:cNvPr id="30" name="Picture 29">
          <a:extLst>
            <a:ext uri="{FF2B5EF4-FFF2-40B4-BE49-F238E27FC236}">
              <a16:creationId xmlns:a16="http://schemas.microsoft.com/office/drawing/2014/main" id="{253E875C-0EF6-4DAD-BFF8-62D3686822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95326" y="3474188"/>
          <a:ext cx="504000" cy="504000"/>
        </a:xfrm>
        <a:prstGeom prst="rect">
          <a:avLst/>
        </a:prstGeom>
      </xdr:spPr>
    </xdr:pic>
    <xdr:clientData/>
  </xdr:twoCellAnchor>
  <xdr:twoCellAnchor>
    <xdr:from>
      <xdr:col>1</xdr:col>
      <xdr:colOff>57150</xdr:colOff>
      <xdr:row>75</xdr:row>
      <xdr:rowOff>38100</xdr:rowOff>
    </xdr:from>
    <xdr:to>
      <xdr:col>1</xdr:col>
      <xdr:colOff>561150</xdr:colOff>
      <xdr:row>77</xdr:row>
      <xdr:rowOff>161100</xdr:rowOff>
    </xdr:to>
    <xdr:pic>
      <xdr:nvPicPr>
        <xdr:cNvPr id="31" name="Picture 30">
          <a:extLst>
            <a:ext uri="{FF2B5EF4-FFF2-40B4-BE49-F238E27FC236}">
              <a16:creationId xmlns:a16="http://schemas.microsoft.com/office/drawing/2014/main" id="{CC3F40DA-2B90-4CA6-88A5-44A99B08660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0" y="17068800"/>
          <a:ext cx="504000" cy="504000"/>
        </a:xfrm>
        <a:prstGeom prst="rect">
          <a:avLst/>
        </a:prstGeom>
      </xdr:spPr>
    </xdr:pic>
    <xdr:clientData/>
  </xdr:twoCellAnchor>
  <xdr:twoCellAnchor>
    <xdr:from>
      <xdr:col>1</xdr:col>
      <xdr:colOff>57150</xdr:colOff>
      <xdr:row>78</xdr:row>
      <xdr:rowOff>28575</xdr:rowOff>
    </xdr:from>
    <xdr:to>
      <xdr:col>1</xdr:col>
      <xdr:colOff>561150</xdr:colOff>
      <xdr:row>80</xdr:row>
      <xdr:rowOff>151575</xdr:rowOff>
    </xdr:to>
    <xdr:pic>
      <xdr:nvPicPr>
        <xdr:cNvPr id="32" name="Picture 31">
          <a:extLst>
            <a:ext uri="{FF2B5EF4-FFF2-40B4-BE49-F238E27FC236}">
              <a16:creationId xmlns:a16="http://schemas.microsoft.com/office/drawing/2014/main" id="{84E0F44D-FA1B-4A6C-8ADD-AF569C39CC8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66750" y="17640300"/>
          <a:ext cx="504000" cy="504000"/>
        </a:xfrm>
        <a:prstGeom prst="rect">
          <a:avLst/>
        </a:prstGeom>
      </xdr:spPr>
    </xdr:pic>
    <xdr:clientData/>
  </xdr:twoCellAnchor>
  <xdr:twoCellAnchor>
    <xdr:from>
      <xdr:col>1</xdr:col>
      <xdr:colOff>57150</xdr:colOff>
      <xdr:row>81</xdr:row>
      <xdr:rowOff>38100</xdr:rowOff>
    </xdr:from>
    <xdr:to>
      <xdr:col>1</xdr:col>
      <xdr:colOff>561150</xdr:colOff>
      <xdr:row>83</xdr:row>
      <xdr:rowOff>161100</xdr:rowOff>
    </xdr:to>
    <xdr:pic>
      <xdr:nvPicPr>
        <xdr:cNvPr id="33" name="Picture 32">
          <a:extLst>
            <a:ext uri="{FF2B5EF4-FFF2-40B4-BE49-F238E27FC236}">
              <a16:creationId xmlns:a16="http://schemas.microsoft.com/office/drawing/2014/main" id="{2FECEAC4-663A-4F60-970F-A6D273F572B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66750" y="18230850"/>
          <a:ext cx="504000" cy="504000"/>
        </a:xfrm>
        <a:prstGeom prst="rect">
          <a:avLst/>
        </a:prstGeom>
      </xdr:spPr>
    </xdr:pic>
    <xdr:clientData/>
  </xdr:twoCellAnchor>
  <xdr:twoCellAnchor>
    <xdr:from>
      <xdr:col>1</xdr:col>
      <xdr:colOff>66675</xdr:colOff>
      <xdr:row>84</xdr:row>
      <xdr:rowOff>38100</xdr:rowOff>
    </xdr:from>
    <xdr:to>
      <xdr:col>1</xdr:col>
      <xdr:colOff>570675</xdr:colOff>
      <xdr:row>86</xdr:row>
      <xdr:rowOff>161100</xdr:rowOff>
    </xdr:to>
    <xdr:pic>
      <xdr:nvPicPr>
        <xdr:cNvPr id="34" name="Picture 33">
          <a:extLst>
            <a:ext uri="{FF2B5EF4-FFF2-40B4-BE49-F238E27FC236}">
              <a16:creationId xmlns:a16="http://schemas.microsoft.com/office/drawing/2014/main" id="{2B244163-C0EA-4DDF-90A7-F000308EC92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76275" y="18811875"/>
          <a:ext cx="504000" cy="504000"/>
        </a:xfrm>
        <a:prstGeom prst="rect">
          <a:avLst/>
        </a:prstGeom>
      </xdr:spPr>
    </xdr:pic>
    <xdr:clientData/>
  </xdr:twoCellAnchor>
  <xdr:twoCellAnchor>
    <xdr:from>
      <xdr:col>1</xdr:col>
      <xdr:colOff>57150</xdr:colOff>
      <xdr:row>87</xdr:row>
      <xdr:rowOff>38100</xdr:rowOff>
    </xdr:from>
    <xdr:to>
      <xdr:col>1</xdr:col>
      <xdr:colOff>561150</xdr:colOff>
      <xdr:row>89</xdr:row>
      <xdr:rowOff>161100</xdr:rowOff>
    </xdr:to>
    <xdr:pic>
      <xdr:nvPicPr>
        <xdr:cNvPr id="35" name="Picture 34">
          <a:extLst>
            <a:ext uri="{FF2B5EF4-FFF2-40B4-BE49-F238E27FC236}">
              <a16:creationId xmlns:a16="http://schemas.microsoft.com/office/drawing/2014/main" id="{2FDB9415-1D26-4102-97FB-01426BB618B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66750" y="19392900"/>
          <a:ext cx="504000" cy="504000"/>
        </a:xfrm>
        <a:prstGeom prst="rect">
          <a:avLst/>
        </a:prstGeom>
      </xdr:spPr>
    </xdr:pic>
    <xdr:clientData/>
  </xdr:twoCellAnchor>
  <xdr:twoCellAnchor>
    <xdr:from>
      <xdr:col>1</xdr:col>
      <xdr:colOff>57150</xdr:colOff>
      <xdr:row>90</xdr:row>
      <xdr:rowOff>28575</xdr:rowOff>
    </xdr:from>
    <xdr:to>
      <xdr:col>1</xdr:col>
      <xdr:colOff>561150</xdr:colOff>
      <xdr:row>92</xdr:row>
      <xdr:rowOff>151575</xdr:rowOff>
    </xdr:to>
    <xdr:pic>
      <xdr:nvPicPr>
        <xdr:cNvPr id="36" name="Picture 35">
          <a:extLst>
            <a:ext uri="{FF2B5EF4-FFF2-40B4-BE49-F238E27FC236}">
              <a16:creationId xmlns:a16="http://schemas.microsoft.com/office/drawing/2014/main" id="{0820F671-B075-4A32-B288-C2FB67DA008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66750" y="19964400"/>
          <a:ext cx="504000" cy="504000"/>
        </a:xfrm>
        <a:prstGeom prst="rect">
          <a:avLst/>
        </a:prstGeom>
      </xdr:spPr>
    </xdr:pic>
    <xdr:clientData/>
  </xdr:twoCellAnchor>
  <xdr:twoCellAnchor>
    <xdr:from>
      <xdr:col>1</xdr:col>
      <xdr:colOff>19049</xdr:colOff>
      <xdr:row>93</xdr:row>
      <xdr:rowOff>19049</xdr:rowOff>
    </xdr:from>
    <xdr:to>
      <xdr:col>1</xdr:col>
      <xdr:colOff>676274</xdr:colOff>
      <xdr:row>95</xdr:row>
      <xdr:rowOff>161924</xdr:rowOff>
    </xdr:to>
    <xdr:pic>
      <xdr:nvPicPr>
        <xdr:cNvPr id="37" name="Picture 36">
          <a:extLst>
            <a:ext uri="{FF2B5EF4-FFF2-40B4-BE49-F238E27FC236}">
              <a16:creationId xmlns:a16="http://schemas.microsoft.com/office/drawing/2014/main" id="{EC87B32E-C450-47E6-8D47-CB312E79CD2F}"/>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9573" t="25747" r="19573" b="25747"/>
        <a:stretch/>
      </xdr:blipFill>
      <xdr:spPr>
        <a:xfrm>
          <a:off x="628649" y="20535899"/>
          <a:ext cx="657225" cy="523875"/>
        </a:xfrm>
        <a:prstGeom prst="rect">
          <a:avLst/>
        </a:prstGeom>
      </xdr:spPr>
    </xdr:pic>
    <xdr:clientData/>
  </xdr:twoCellAnchor>
  <xdr:twoCellAnchor>
    <xdr:from>
      <xdr:col>1</xdr:col>
      <xdr:colOff>57323</xdr:colOff>
      <xdr:row>96</xdr:row>
      <xdr:rowOff>28575</xdr:rowOff>
    </xdr:from>
    <xdr:to>
      <xdr:col>1</xdr:col>
      <xdr:colOff>581557</xdr:colOff>
      <xdr:row>98</xdr:row>
      <xdr:rowOff>151575</xdr:rowOff>
    </xdr:to>
    <xdr:pic>
      <xdr:nvPicPr>
        <xdr:cNvPr id="38" name="Picture 37">
          <a:extLst>
            <a:ext uri="{FF2B5EF4-FFF2-40B4-BE49-F238E27FC236}">
              <a16:creationId xmlns:a16="http://schemas.microsoft.com/office/drawing/2014/main" id="{57C22A60-C98C-4AA9-A1AF-D72F149AEBC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66923" y="21126450"/>
          <a:ext cx="524234" cy="504000"/>
        </a:xfrm>
        <a:prstGeom prst="rect">
          <a:avLst/>
        </a:prstGeom>
      </xdr:spPr>
    </xdr:pic>
    <xdr:clientData/>
  </xdr:twoCellAnchor>
  <xdr:twoCellAnchor>
    <xdr:from>
      <xdr:col>1</xdr:col>
      <xdr:colOff>66675</xdr:colOff>
      <xdr:row>99</xdr:row>
      <xdr:rowOff>28575</xdr:rowOff>
    </xdr:from>
    <xdr:to>
      <xdr:col>1</xdr:col>
      <xdr:colOff>570675</xdr:colOff>
      <xdr:row>101</xdr:row>
      <xdr:rowOff>151575</xdr:rowOff>
    </xdr:to>
    <xdr:pic>
      <xdr:nvPicPr>
        <xdr:cNvPr id="39" name="Picture 38">
          <a:extLst>
            <a:ext uri="{FF2B5EF4-FFF2-40B4-BE49-F238E27FC236}">
              <a16:creationId xmlns:a16="http://schemas.microsoft.com/office/drawing/2014/main" id="{38849952-B799-4251-9423-340FAD4DBFA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76275" y="21707475"/>
          <a:ext cx="504000" cy="504000"/>
        </a:xfrm>
        <a:prstGeom prst="rect">
          <a:avLst/>
        </a:prstGeom>
      </xdr:spPr>
    </xdr:pic>
    <xdr:clientData/>
  </xdr:twoCellAnchor>
  <xdr:twoCellAnchor>
    <xdr:from>
      <xdr:col>1</xdr:col>
      <xdr:colOff>57150</xdr:colOff>
      <xdr:row>102</xdr:row>
      <xdr:rowOff>28575</xdr:rowOff>
    </xdr:from>
    <xdr:to>
      <xdr:col>1</xdr:col>
      <xdr:colOff>561150</xdr:colOff>
      <xdr:row>104</xdr:row>
      <xdr:rowOff>151575</xdr:rowOff>
    </xdr:to>
    <xdr:pic>
      <xdr:nvPicPr>
        <xdr:cNvPr id="40" name="Picture 39">
          <a:extLst>
            <a:ext uri="{FF2B5EF4-FFF2-40B4-BE49-F238E27FC236}">
              <a16:creationId xmlns:a16="http://schemas.microsoft.com/office/drawing/2014/main" id="{7A022637-43A3-4257-B575-E60C52EAA3B7}"/>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66750" y="22288500"/>
          <a:ext cx="504000" cy="504000"/>
        </a:xfrm>
        <a:prstGeom prst="rect">
          <a:avLst/>
        </a:prstGeom>
      </xdr:spPr>
    </xdr:pic>
    <xdr:clientData/>
  </xdr:twoCellAnchor>
  <xdr:twoCellAnchor>
    <xdr:from>
      <xdr:col>1</xdr:col>
      <xdr:colOff>90486</xdr:colOff>
      <xdr:row>105</xdr:row>
      <xdr:rowOff>76199</xdr:rowOff>
    </xdr:from>
    <xdr:to>
      <xdr:col>1</xdr:col>
      <xdr:colOff>594486</xdr:colOff>
      <xdr:row>106</xdr:row>
      <xdr:rowOff>265874</xdr:rowOff>
    </xdr:to>
    <xdr:pic>
      <xdr:nvPicPr>
        <xdr:cNvPr id="41" name="Picture 40">
          <a:extLst>
            <a:ext uri="{FF2B5EF4-FFF2-40B4-BE49-F238E27FC236}">
              <a16:creationId xmlns:a16="http://schemas.microsoft.com/office/drawing/2014/main" id="{FEA3B7AC-654F-4AEF-99EA-06FFF20F45C8}"/>
            </a:ext>
          </a:extLst>
        </xdr:cNvPr>
        <xdr:cNvPicPr>
          <a:picLocks noChangeAspect="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15000" t="15000" r="15000" b="15000"/>
        <a:stretch/>
      </xdr:blipFill>
      <xdr:spPr>
        <a:xfrm>
          <a:off x="700086" y="22917149"/>
          <a:ext cx="504000" cy="504000"/>
        </a:xfrm>
        <a:prstGeom prst="rect">
          <a:avLst/>
        </a:prstGeom>
      </xdr:spPr>
    </xdr:pic>
    <xdr:clientData/>
  </xdr:twoCellAnchor>
  <xdr:twoCellAnchor>
    <xdr:from>
      <xdr:col>1</xdr:col>
      <xdr:colOff>76200</xdr:colOff>
      <xdr:row>107</xdr:row>
      <xdr:rowOff>47625</xdr:rowOff>
    </xdr:from>
    <xdr:to>
      <xdr:col>1</xdr:col>
      <xdr:colOff>580200</xdr:colOff>
      <xdr:row>109</xdr:row>
      <xdr:rowOff>170625</xdr:rowOff>
    </xdr:to>
    <xdr:pic>
      <xdr:nvPicPr>
        <xdr:cNvPr id="42" name="Picture 41">
          <a:extLst>
            <a:ext uri="{FF2B5EF4-FFF2-40B4-BE49-F238E27FC236}">
              <a16:creationId xmlns:a16="http://schemas.microsoft.com/office/drawing/2014/main" id="{71E7D9A2-643B-4470-BF05-4DA491A0166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85800" y="23517225"/>
          <a:ext cx="504000" cy="504000"/>
        </a:xfrm>
        <a:prstGeom prst="rect">
          <a:avLst/>
        </a:prstGeom>
      </xdr:spPr>
    </xdr:pic>
    <xdr:clientData/>
  </xdr:twoCellAnchor>
  <xdr:twoCellAnchor>
    <xdr:from>
      <xdr:col>1</xdr:col>
      <xdr:colOff>57150</xdr:colOff>
      <xdr:row>110</xdr:row>
      <xdr:rowOff>38100</xdr:rowOff>
    </xdr:from>
    <xdr:to>
      <xdr:col>1</xdr:col>
      <xdr:colOff>561150</xdr:colOff>
      <xdr:row>112</xdr:row>
      <xdr:rowOff>161100</xdr:rowOff>
    </xdr:to>
    <xdr:pic>
      <xdr:nvPicPr>
        <xdr:cNvPr id="43" name="Picture 42">
          <a:extLst>
            <a:ext uri="{FF2B5EF4-FFF2-40B4-BE49-F238E27FC236}">
              <a16:creationId xmlns:a16="http://schemas.microsoft.com/office/drawing/2014/main" id="{3DF0AAE1-6480-4684-AE1F-ABCC3EA79B7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66750" y="24088725"/>
          <a:ext cx="504000" cy="504000"/>
        </a:xfrm>
        <a:prstGeom prst="rect">
          <a:avLst/>
        </a:prstGeom>
        <a:scene3d>
          <a:camera prst="orthographicFront">
            <a:rot lat="0" lon="0" rev="0"/>
          </a:camera>
          <a:lightRig rig="threePt" dir="t"/>
        </a:scene3d>
      </xdr:spPr>
    </xdr:pic>
    <xdr:clientData/>
  </xdr:twoCellAnchor>
  <xdr:twoCellAnchor>
    <xdr:from>
      <xdr:col>1</xdr:col>
      <xdr:colOff>47625</xdr:colOff>
      <xdr:row>113</xdr:row>
      <xdr:rowOff>47625</xdr:rowOff>
    </xdr:from>
    <xdr:to>
      <xdr:col>1</xdr:col>
      <xdr:colOff>551625</xdr:colOff>
      <xdr:row>115</xdr:row>
      <xdr:rowOff>170625</xdr:rowOff>
    </xdr:to>
    <xdr:pic>
      <xdr:nvPicPr>
        <xdr:cNvPr id="44" name="Picture 43">
          <a:extLst>
            <a:ext uri="{FF2B5EF4-FFF2-40B4-BE49-F238E27FC236}">
              <a16:creationId xmlns:a16="http://schemas.microsoft.com/office/drawing/2014/main" id="{D5345B71-FAA1-4150-9550-45AD22BBA56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57225" y="24679275"/>
          <a:ext cx="504000" cy="504000"/>
        </a:xfrm>
        <a:prstGeom prst="rect">
          <a:avLst/>
        </a:prstGeom>
      </xdr:spPr>
    </xdr:pic>
    <xdr:clientData/>
  </xdr:twoCellAnchor>
  <xdr:twoCellAnchor>
    <xdr:from>
      <xdr:col>1</xdr:col>
      <xdr:colOff>57150</xdr:colOff>
      <xdr:row>116</xdr:row>
      <xdr:rowOff>47625</xdr:rowOff>
    </xdr:from>
    <xdr:to>
      <xdr:col>1</xdr:col>
      <xdr:colOff>561150</xdr:colOff>
      <xdr:row>118</xdr:row>
      <xdr:rowOff>170625</xdr:rowOff>
    </xdr:to>
    <xdr:pic>
      <xdr:nvPicPr>
        <xdr:cNvPr id="45" name="Picture 44">
          <a:extLst>
            <a:ext uri="{FF2B5EF4-FFF2-40B4-BE49-F238E27FC236}">
              <a16:creationId xmlns:a16="http://schemas.microsoft.com/office/drawing/2014/main" id="{E39A9A7A-71A2-4E31-B9B5-3C7CEC4620D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66750" y="25260300"/>
          <a:ext cx="504000" cy="504000"/>
        </a:xfrm>
        <a:prstGeom prst="rect">
          <a:avLst/>
        </a:prstGeom>
      </xdr:spPr>
    </xdr:pic>
    <xdr:clientData/>
  </xdr:twoCellAnchor>
  <xdr:twoCellAnchor>
    <xdr:from>
      <xdr:col>1</xdr:col>
      <xdr:colOff>57150</xdr:colOff>
      <xdr:row>119</xdr:row>
      <xdr:rowOff>28575</xdr:rowOff>
    </xdr:from>
    <xdr:to>
      <xdr:col>1</xdr:col>
      <xdr:colOff>561150</xdr:colOff>
      <xdr:row>121</xdr:row>
      <xdr:rowOff>151575</xdr:rowOff>
    </xdr:to>
    <xdr:pic>
      <xdr:nvPicPr>
        <xdr:cNvPr id="46" name="Picture 45">
          <a:extLst>
            <a:ext uri="{FF2B5EF4-FFF2-40B4-BE49-F238E27FC236}">
              <a16:creationId xmlns:a16="http://schemas.microsoft.com/office/drawing/2014/main" id="{A579F4A7-7661-4CC7-878E-25867ABBB797}"/>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66750" y="25822275"/>
          <a:ext cx="504000" cy="504000"/>
        </a:xfrm>
        <a:prstGeom prst="rect">
          <a:avLst/>
        </a:prstGeom>
      </xdr:spPr>
    </xdr:pic>
    <xdr:clientData/>
  </xdr:twoCellAnchor>
  <xdr:twoCellAnchor>
    <xdr:from>
      <xdr:col>1</xdr:col>
      <xdr:colOff>66675</xdr:colOff>
      <xdr:row>122</xdr:row>
      <xdr:rowOff>28575</xdr:rowOff>
    </xdr:from>
    <xdr:to>
      <xdr:col>1</xdr:col>
      <xdr:colOff>570675</xdr:colOff>
      <xdr:row>124</xdr:row>
      <xdr:rowOff>151575</xdr:rowOff>
    </xdr:to>
    <xdr:pic>
      <xdr:nvPicPr>
        <xdr:cNvPr id="47" name="Picture 46">
          <a:extLst>
            <a:ext uri="{FF2B5EF4-FFF2-40B4-BE49-F238E27FC236}">
              <a16:creationId xmlns:a16="http://schemas.microsoft.com/office/drawing/2014/main" id="{58DC51E5-538B-4712-B169-39FF63B3EE14}"/>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76275" y="26403300"/>
          <a:ext cx="504000" cy="504000"/>
        </a:xfrm>
        <a:prstGeom prst="rect">
          <a:avLst/>
        </a:prstGeom>
      </xdr:spPr>
    </xdr:pic>
    <xdr:clientData/>
  </xdr:twoCellAnchor>
  <xdr:twoCellAnchor>
    <xdr:from>
      <xdr:col>1</xdr:col>
      <xdr:colOff>28575</xdr:colOff>
      <xdr:row>128</xdr:row>
      <xdr:rowOff>66675</xdr:rowOff>
    </xdr:from>
    <xdr:to>
      <xdr:col>1</xdr:col>
      <xdr:colOff>532575</xdr:colOff>
      <xdr:row>129</xdr:row>
      <xdr:rowOff>256350</xdr:rowOff>
    </xdr:to>
    <xdr:pic>
      <xdr:nvPicPr>
        <xdr:cNvPr id="50" name="Picture 49">
          <a:extLst>
            <a:ext uri="{FF2B5EF4-FFF2-40B4-BE49-F238E27FC236}">
              <a16:creationId xmlns:a16="http://schemas.microsoft.com/office/drawing/2014/main" id="{1B07C729-4F8E-44BB-837F-08B79D683A35}"/>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38175" y="28679775"/>
          <a:ext cx="504000" cy="504000"/>
        </a:xfrm>
        <a:prstGeom prst="rect">
          <a:avLst/>
        </a:prstGeom>
      </xdr:spPr>
    </xdr:pic>
    <xdr:clientData/>
  </xdr:twoCellAnchor>
  <xdr:twoCellAnchor>
    <xdr:from>
      <xdr:col>1</xdr:col>
      <xdr:colOff>19050</xdr:colOff>
      <xdr:row>130</xdr:row>
      <xdr:rowOff>198825</xdr:rowOff>
    </xdr:from>
    <xdr:to>
      <xdr:col>1</xdr:col>
      <xdr:colOff>523050</xdr:colOff>
      <xdr:row>130</xdr:row>
      <xdr:rowOff>400425</xdr:rowOff>
    </xdr:to>
    <xdr:pic>
      <xdr:nvPicPr>
        <xdr:cNvPr id="52" name="Picture 51">
          <a:extLst>
            <a:ext uri="{FF2B5EF4-FFF2-40B4-BE49-F238E27FC236}">
              <a16:creationId xmlns:a16="http://schemas.microsoft.com/office/drawing/2014/main" id="{A1BA9229-0346-48C5-8C2D-48976A9C08A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28650" y="29440575"/>
          <a:ext cx="504000" cy="201600"/>
        </a:xfrm>
        <a:prstGeom prst="rect">
          <a:avLst/>
        </a:prstGeom>
      </xdr:spPr>
    </xdr:pic>
    <xdr:clientData/>
  </xdr:twoCellAnchor>
  <xdr:twoCellAnchor>
    <xdr:from>
      <xdr:col>1</xdr:col>
      <xdr:colOff>96210</xdr:colOff>
      <xdr:row>126</xdr:row>
      <xdr:rowOff>76200</xdr:rowOff>
    </xdr:from>
    <xdr:to>
      <xdr:col>1</xdr:col>
      <xdr:colOff>598290</xdr:colOff>
      <xdr:row>126</xdr:row>
      <xdr:rowOff>580200</xdr:rowOff>
    </xdr:to>
    <xdr:pic>
      <xdr:nvPicPr>
        <xdr:cNvPr id="49" name="Picture 48">
          <a:extLst>
            <a:ext uri="{FF2B5EF4-FFF2-40B4-BE49-F238E27FC236}">
              <a16:creationId xmlns:a16="http://schemas.microsoft.com/office/drawing/2014/main" id="{675ADCDC-29E2-44D9-95FA-56F472907D2B}"/>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5810" y="27231975"/>
          <a:ext cx="502080" cy="504000"/>
        </a:xfrm>
        <a:prstGeom prst="rect">
          <a:avLst/>
        </a:prstGeom>
      </xdr:spPr>
    </xdr:pic>
    <xdr:clientData/>
  </xdr:twoCellAnchor>
  <xdr:twoCellAnchor>
    <xdr:from>
      <xdr:col>1</xdr:col>
      <xdr:colOff>109065</xdr:colOff>
      <xdr:row>127</xdr:row>
      <xdr:rowOff>47625</xdr:rowOff>
    </xdr:from>
    <xdr:to>
      <xdr:col>1</xdr:col>
      <xdr:colOff>585435</xdr:colOff>
      <xdr:row>127</xdr:row>
      <xdr:rowOff>551625</xdr:rowOff>
    </xdr:to>
    <xdr:pic>
      <xdr:nvPicPr>
        <xdr:cNvPr id="51" name="Picture 50">
          <a:extLst>
            <a:ext uri="{FF2B5EF4-FFF2-40B4-BE49-F238E27FC236}">
              <a16:creationId xmlns:a16="http://schemas.microsoft.com/office/drawing/2014/main" id="{13C3429E-60F6-4FAA-AEAB-E1493783FCF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718665" y="27832050"/>
          <a:ext cx="476370" cy="504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57150</xdr:colOff>
      <xdr:row>9</xdr:row>
      <xdr:rowOff>52387</xdr:rowOff>
    </xdr:from>
    <xdr:to>
      <xdr:col>1</xdr:col>
      <xdr:colOff>560070</xdr:colOff>
      <xdr:row>9</xdr:row>
      <xdr:rowOff>555307</xdr:rowOff>
    </xdr:to>
    <xdr:pic>
      <xdr:nvPicPr>
        <xdr:cNvPr id="4" name="Picture 3">
          <a:extLst>
            <a:ext uri="{FF2B5EF4-FFF2-40B4-BE49-F238E27FC236}">
              <a16:creationId xmlns:a16="http://schemas.microsoft.com/office/drawing/2014/main" id="{C8248B16-9ED5-48BD-919F-2977A247C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3681412"/>
          <a:ext cx="502920" cy="502920"/>
        </a:xfrm>
        <a:prstGeom prst="rect">
          <a:avLst/>
        </a:prstGeom>
      </xdr:spPr>
    </xdr:pic>
    <xdr:clientData/>
  </xdr:twoCellAnchor>
  <xdr:twoCellAnchor>
    <xdr:from>
      <xdr:col>1</xdr:col>
      <xdr:colOff>95250</xdr:colOff>
      <xdr:row>6</xdr:row>
      <xdr:rowOff>86137</xdr:rowOff>
    </xdr:from>
    <xdr:to>
      <xdr:col>1</xdr:col>
      <xdr:colOff>599250</xdr:colOff>
      <xdr:row>6</xdr:row>
      <xdr:rowOff>590137</xdr:rowOff>
    </xdr:to>
    <xdr:pic>
      <xdr:nvPicPr>
        <xdr:cNvPr id="24" name="Picture 23">
          <a:extLst>
            <a:ext uri="{FF2B5EF4-FFF2-40B4-BE49-F238E27FC236}">
              <a16:creationId xmlns:a16="http://schemas.microsoft.com/office/drawing/2014/main" id="{74AE4E57-C0BF-49FD-A27C-4D51453EBA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2248312"/>
          <a:ext cx="504000" cy="504000"/>
        </a:xfrm>
        <a:prstGeom prst="rect">
          <a:avLst/>
        </a:prstGeom>
      </xdr:spPr>
    </xdr:pic>
    <xdr:clientData/>
  </xdr:twoCellAnchor>
  <xdr:twoCellAnchor>
    <xdr:from>
      <xdr:col>1</xdr:col>
      <xdr:colOff>85726</xdr:colOff>
      <xdr:row>7</xdr:row>
      <xdr:rowOff>54713</xdr:rowOff>
    </xdr:from>
    <xdr:to>
      <xdr:col>1</xdr:col>
      <xdr:colOff>589726</xdr:colOff>
      <xdr:row>7</xdr:row>
      <xdr:rowOff>558713</xdr:rowOff>
    </xdr:to>
    <xdr:pic>
      <xdr:nvPicPr>
        <xdr:cNvPr id="25" name="Picture 24">
          <a:extLst>
            <a:ext uri="{FF2B5EF4-FFF2-40B4-BE49-F238E27FC236}">
              <a16:creationId xmlns:a16="http://schemas.microsoft.com/office/drawing/2014/main" id="{BDFC0DD3-C1D5-4D80-8E60-6CD607DAA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6" y="2845538"/>
          <a:ext cx="504000" cy="504000"/>
        </a:xfrm>
        <a:prstGeom prst="rect">
          <a:avLst/>
        </a:prstGeom>
      </xdr:spPr>
    </xdr:pic>
    <xdr:clientData/>
  </xdr:twoCellAnchor>
  <xdr:twoCellAnchor>
    <xdr:from>
      <xdr:col>1</xdr:col>
      <xdr:colOff>57150</xdr:colOff>
      <xdr:row>4</xdr:row>
      <xdr:rowOff>38100</xdr:rowOff>
    </xdr:from>
    <xdr:to>
      <xdr:col>1</xdr:col>
      <xdr:colOff>561150</xdr:colOff>
      <xdr:row>4</xdr:row>
      <xdr:rowOff>542100</xdr:rowOff>
    </xdr:to>
    <xdr:pic>
      <xdr:nvPicPr>
        <xdr:cNvPr id="44" name="Picture 43">
          <a:extLst>
            <a:ext uri="{FF2B5EF4-FFF2-40B4-BE49-F238E27FC236}">
              <a16:creationId xmlns:a16="http://schemas.microsoft.com/office/drawing/2014/main" id="{9D9BD5D9-0354-4DA5-A270-29C6095418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942975"/>
          <a:ext cx="504000" cy="504000"/>
        </a:xfrm>
        <a:prstGeom prst="rect">
          <a:avLst/>
        </a:prstGeom>
      </xdr:spPr>
    </xdr:pic>
    <xdr:clientData/>
  </xdr:twoCellAnchor>
  <xdr:twoCellAnchor>
    <xdr:from>
      <xdr:col>1</xdr:col>
      <xdr:colOff>47625</xdr:colOff>
      <xdr:row>5</xdr:row>
      <xdr:rowOff>28575</xdr:rowOff>
    </xdr:from>
    <xdr:to>
      <xdr:col>1</xdr:col>
      <xdr:colOff>551625</xdr:colOff>
      <xdr:row>5</xdr:row>
      <xdr:rowOff>532575</xdr:rowOff>
    </xdr:to>
    <xdr:pic>
      <xdr:nvPicPr>
        <xdr:cNvPr id="45" name="Picture 44">
          <a:extLst>
            <a:ext uri="{FF2B5EF4-FFF2-40B4-BE49-F238E27FC236}">
              <a16:creationId xmlns:a16="http://schemas.microsoft.com/office/drawing/2014/main" id="{2BE488C6-88AC-4BF5-A87E-3E0322370B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7225" y="1562100"/>
          <a:ext cx="504000" cy="504000"/>
        </a:xfrm>
        <a:prstGeom prst="rect">
          <a:avLst/>
        </a:prstGeom>
      </xdr:spPr>
    </xdr:pic>
    <xdr:clientData/>
  </xdr:twoCellAnchor>
  <xdr:twoCellAnchor>
    <xdr:from>
      <xdr:col>1</xdr:col>
      <xdr:colOff>47625</xdr:colOff>
      <xdr:row>11</xdr:row>
      <xdr:rowOff>52387</xdr:rowOff>
    </xdr:from>
    <xdr:to>
      <xdr:col>1</xdr:col>
      <xdr:colOff>550545</xdr:colOff>
      <xdr:row>11</xdr:row>
      <xdr:rowOff>555307</xdr:rowOff>
    </xdr:to>
    <xdr:pic>
      <xdr:nvPicPr>
        <xdr:cNvPr id="46" name="Picture 45">
          <a:extLst>
            <a:ext uri="{FF2B5EF4-FFF2-40B4-BE49-F238E27FC236}">
              <a16:creationId xmlns:a16="http://schemas.microsoft.com/office/drawing/2014/main" id="{9B4E170F-0577-4A7D-8510-99DD0E39E28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225" y="4938712"/>
          <a:ext cx="502920" cy="502920"/>
        </a:xfrm>
        <a:prstGeom prst="rect">
          <a:avLst/>
        </a:prstGeom>
      </xdr:spPr>
    </xdr:pic>
    <xdr:clientData/>
  </xdr:twoCellAnchor>
  <xdr:twoCellAnchor>
    <xdr:from>
      <xdr:col>1</xdr:col>
      <xdr:colOff>57150</xdr:colOff>
      <xdr:row>13</xdr:row>
      <xdr:rowOff>52387</xdr:rowOff>
    </xdr:from>
    <xdr:to>
      <xdr:col>1</xdr:col>
      <xdr:colOff>560070</xdr:colOff>
      <xdr:row>13</xdr:row>
      <xdr:rowOff>555307</xdr:rowOff>
    </xdr:to>
    <xdr:pic>
      <xdr:nvPicPr>
        <xdr:cNvPr id="47" name="Picture 46">
          <a:extLst>
            <a:ext uri="{FF2B5EF4-FFF2-40B4-BE49-F238E27FC236}">
              <a16:creationId xmlns:a16="http://schemas.microsoft.com/office/drawing/2014/main" id="{61354E36-482B-4AEA-A98D-1AA4298378E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0" y="6196012"/>
          <a:ext cx="502920" cy="502920"/>
        </a:xfrm>
        <a:prstGeom prst="rect">
          <a:avLst/>
        </a:prstGeom>
      </xdr:spPr>
    </xdr:pic>
    <xdr:clientData/>
  </xdr:twoCellAnchor>
  <xdr:twoCellAnchor>
    <xdr:from>
      <xdr:col>1</xdr:col>
      <xdr:colOff>28575</xdr:colOff>
      <xdr:row>16</xdr:row>
      <xdr:rowOff>52387</xdr:rowOff>
    </xdr:from>
    <xdr:to>
      <xdr:col>1</xdr:col>
      <xdr:colOff>531495</xdr:colOff>
      <xdr:row>16</xdr:row>
      <xdr:rowOff>555307</xdr:rowOff>
    </xdr:to>
    <xdr:pic>
      <xdr:nvPicPr>
        <xdr:cNvPr id="48" name="Picture 47">
          <a:extLst>
            <a:ext uri="{FF2B5EF4-FFF2-40B4-BE49-F238E27FC236}">
              <a16:creationId xmlns:a16="http://schemas.microsoft.com/office/drawing/2014/main" id="{8016BFC8-B067-4A00-81AF-D6F029250E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8175" y="7662862"/>
          <a:ext cx="502920" cy="502920"/>
        </a:xfrm>
        <a:prstGeom prst="rect">
          <a:avLst/>
        </a:prstGeom>
      </xdr:spPr>
    </xdr:pic>
    <xdr:clientData/>
  </xdr:twoCellAnchor>
  <xdr:twoCellAnchor>
    <xdr:from>
      <xdr:col>1</xdr:col>
      <xdr:colOff>47625</xdr:colOff>
      <xdr:row>18</xdr:row>
      <xdr:rowOff>62865</xdr:rowOff>
    </xdr:from>
    <xdr:to>
      <xdr:col>1</xdr:col>
      <xdr:colOff>550545</xdr:colOff>
      <xdr:row>18</xdr:row>
      <xdr:rowOff>565785</xdr:rowOff>
    </xdr:to>
    <xdr:pic>
      <xdr:nvPicPr>
        <xdr:cNvPr id="49" name="Picture 48">
          <a:extLst>
            <a:ext uri="{FF2B5EF4-FFF2-40B4-BE49-F238E27FC236}">
              <a16:creationId xmlns:a16="http://schemas.microsoft.com/office/drawing/2014/main" id="{490B2D3F-9152-4ABC-8A65-65F715103B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7225" y="8930640"/>
          <a:ext cx="502920" cy="502920"/>
        </a:xfrm>
        <a:prstGeom prst="rect">
          <a:avLst/>
        </a:prstGeom>
      </xdr:spPr>
    </xdr:pic>
    <xdr:clientData/>
  </xdr:twoCellAnchor>
  <xdr:twoCellAnchor>
    <xdr:from>
      <xdr:col>1</xdr:col>
      <xdr:colOff>47625</xdr:colOff>
      <xdr:row>19</xdr:row>
      <xdr:rowOff>42862</xdr:rowOff>
    </xdr:from>
    <xdr:to>
      <xdr:col>1</xdr:col>
      <xdr:colOff>550545</xdr:colOff>
      <xdr:row>19</xdr:row>
      <xdr:rowOff>545782</xdr:rowOff>
    </xdr:to>
    <xdr:pic>
      <xdr:nvPicPr>
        <xdr:cNvPr id="50" name="Picture 49">
          <a:extLst>
            <a:ext uri="{FF2B5EF4-FFF2-40B4-BE49-F238E27FC236}">
              <a16:creationId xmlns:a16="http://schemas.microsoft.com/office/drawing/2014/main" id="{F600A693-EAF2-4213-95BE-CB077948695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 y="9539287"/>
          <a:ext cx="502920" cy="502920"/>
        </a:xfrm>
        <a:prstGeom prst="rect">
          <a:avLst/>
        </a:prstGeom>
      </xdr:spPr>
    </xdr:pic>
    <xdr:clientData/>
  </xdr:twoCellAnchor>
  <xdr:twoCellAnchor>
    <xdr:from>
      <xdr:col>1</xdr:col>
      <xdr:colOff>38100</xdr:colOff>
      <xdr:row>10</xdr:row>
      <xdr:rowOff>66675</xdr:rowOff>
    </xdr:from>
    <xdr:to>
      <xdr:col>1</xdr:col>
      <xdr:colOff>541020</xdr:colOff>
      <xdr:row>10</xdr:row>
      <xdr:rowOff>569595</xdr:rowOff>
    </xdr:to>
    <xdr:pic>
      <xdr:nvPicPr>
        <xdr:cNvPr id="52" name="Picture 51">
          <a:extLst>
            <a:ext uri="{FF2B5EF4-FFF2-40B4-BE49-F238E27FC236}">
              <a16:creationId xmlns:a16="http://schemas.microsoft.com/office/drawing/2014/main" id="{7A060B8A-B781-4551-B19B-FD74B696C7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7700" y="4324350"/>
          <a:ext cx="502920" cy="502920"/>
        </a:xfrm>
        <a:prstGeom prst="rect">
          <a:avLst/>
        </a:prstGeom>
      </xdr:spPr>
    </xdr:pic>
    <xdr:clientData/>
  </xdr:twoCellAnchor>
  <xdr:twoCellAnchor>
    <xdr:from>
      <xdr:col>1</xdr:col>
      <xdr:colOff>19050</xdr:colOff>
      <xdr:row>12</xdr:row>
      <xdr:rowOff>57150</xdr:rowOff>
    </xdr:from>
    <xdr:to>
      <xdr:col>1</xdr:col>
      <xdr:colOff>521970</xdr:colOff>
      <xdr:row>12</xdr:row>
      <xdr:rowOff>560070</xdr:rowOff>
    </xdr:to>
    <xdr:pic>
      <xdr:nvPicPr>
        <xdr:cNvPr id="53" name="Picture 52">
          <a:extLst>
            <a:ext uri="{FF2B5EF4-FFF2-40B4-BE49-F238E27FC236}">
              <a16:creationId xmlns:a16="http://schemas.microsoft.com/office/drawing/2014/main" id="{451629F3-536E-47D4-85DF-F2FEBE6E91D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8650" y="5572125"/>
          <a:ext cx="502920" cy="502920"/>
        </a:xfrm>
        <a:prstGeom prst="rect">
          <a:avLst/>
        </a:prstGeom>
      </xdr:spPr>
    </xdr:pic>
    <xdr:clientData/>
  </xdr:twoCellAnchor>
  <xdr:twoCellAnchor>
    <xdr:from>
      <xdr:col>1</xdr:col>
      <xdr:colOff>19050</xdr:colOff>
      <xdr:row>14</xdr:row>
      <xdr:rowOff>75520</xdr:rowOff>
    </xdr:from>
    <xdr:to>
      <xdr:col>1</xdr:col>
      <xdr:colOff>521970</xdr:colOff>
      <xdr:row>14</xdr:row>
      <xdr:rowOff>560749</xdr:rowOff>
    </xdr:to>
    <xdr:pic>
      <xdr:nvPicPr>
        <xdr:cNvPr id="55" name="Picture 54">
          <a:extLst>
            <a:ext uri="{FF2B5EF4-FFF2-40B4-BE49-F238E27FC236}">
              <a16:creationId xmlns:a16="http://schemas.microsoft.com/office/drawing/2014/main" id="{B5C21531-7C9F-48DA-883E-834C53D6928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28650" y="6847795"/>
          <a:ext cx="502920" cy="485229"/>
        </a:xfrm>
        <a:prstGeom prst="rect">
          <a:avLst/>
        </a:prstGeom>
      </xdr:spPr>
    </xdr:pic>
    <xdr:clientData/>
  </xdr:twoCellAnchor>
  <xdr:twoCellAnchor>
    <xdr:from>
      <xdr:col>1</xdr:col>
      <xdr:colOff>28575</xdr:colOff>
      <xdr:row>17</xdr:row>
      <xdr:rowOff>47625</xdr:rowOff>
    </xdr:from>
    <xdr:to>
      <xdr:col>1</xdr:col>
      <xdr:colOff>531495</xdr:colOff>
      <xdr:row>17</xdr:row>
      <xdr:rowOff>550545</xdr:rowOff>
    </xdr:to>
    <xdr:pic>
      <xdr:nvPicPr>
        <xdr:cNvPr id="56" name="Picture 55">
          <a:extLst>
            <a:ext uri="{FF2B5EF4-FFF2-40B4-BE49-F238E27FC236}">
              <a16:creationId xmlns:a16="http://schemas.microsoft.com/office/drawing/2014/main" id="{D7838DEB-D064-42D3-9E04-6B197CC7B4F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8175" y="8286750"/>
          <a:ext cx="502920" cy="502920"/>
        </a:xfrm>
        <a:prstGeom prst="rect">
          <a:avLst/>
        </a:prstGeom>
      </xdr:spPr>
    </xdr:pic>
    <xdr:clientData/>
  </xdr:twoCellAnchor>
  <xdr:twoCellAnchor>
    <xdr:from>
      <xdr:col>1</xdr:col>
      <xdr:colOff>104775</xdr:colOff>
      <xdr:row>20</xdr:row>
      <xdr:rowOff>66675</xdr:rowOff>
    </xdr:from>
    <xdr:to>
      <xdr:col>1</xdr:col>
      <xdr:colOff>607695</xdr:colOff>
      <xdr:row>20</xdr:row>
      <xdr:rowOff>569595</xdr:rowOff>
    </xdr:to>
    <xdr:pic>
      <xdr:nvPicPr>
        <xdr:cNvPr id="57" name="Picture 56">
          <a:extLst>
            <a:ext uri="{FF2B5EF4-FFF2-40B4-BE49-F238E27FC236}">
              <a16:creationId xmlns:a16="http://schemas.microsoft.com/office/drawing/2014/main" id="{EFA3BB6F-0A57-4819-BB96-89E6B45FF14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4375" y="10191750"/>
          <a:ext cx="502920" cy="502920"/>
        </a:xfrm>
        <a:prstGeom prst="rect">
          <a:avLst/>
        </a:prstGeom>
      </xdr:spPr>
    </xdr:pic>
    <xdr:clientData/>
  </xdr:twoCellAnchor>
  <xdr:twoCellAnchor>
    <xdr:from>
      <xdr:col>1</xdr:col>
      <xdr:colOff>57150</xdr:colOff>
      <xdr:row>22</xdr:row>
      <xdr:rowOff>52387</xdr:rowOff>
    </xdr:from>
    <xdr:to>
      <xdr:col>1</xdr:col>
      <xdr:colOff>560070</xdr:colOff>
      <xdr:row>22</xdr:row>
      <xdr:rowOff>555307</xdr:rowOff>
    </xdr:to>
    <xdr:pic>
      <xdr:nvPicPr>
        <xdr:cNvPr id="64" name="Picture 63">
          <a:extLst>
            <a:ext uri="{FF2B5EF4-FFF2-40B4-BE49-F238E27FC236}">
              <a16:creationId xmlns:a16="http://schemas.microsoft.com/office/drawing/2014/main" id="{1219FEF5-B06F-4FA1-9C96-D3FFE84B7FD8}"/>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11015662"/>
          <a:ext cx="502920" cy="502920"/>
        </a:xfrm>
        <a:prstGeom prst="rect">
          <a:avLst/>
        </a:prstGeom>
      </xdr:spPr>
    </xdr:pic>
    <xdr:clientData/>
  </xdr:twoCellAnchor>
  <xdr:twoCellAnchor>
    <xdr:from>
      <xdr:col>1</xdr:col>
      <xdr:colOff>47625</xdr:colOff>
      <xdr:row>24</xdr:row>
      <xdr:rowOff>52387</xdr:rowOff>
    </xdr:from>
    <xdr:to>
      <xdr:col>1</xdr:col>
      <xdr:colOff>550545</xdr:colOff>
      <xdr:row>24</xdr:row>
      <xdr:rowOff>555307</xdr:rowOff>
    </xdr:to>
    <xdr:pic>
      <xdr:nvPicPr>
        <xdr:cNvPr id="65" name="Picture 64">
          <a:extLst>
            <a:ext uri="{FF2B5EF4-FFF2-40B4-BE49-F238E27FC236}">
              <a16:creationId xmlns:a16="http://schemas.microsoft.com/office/drawing/2014/main" id="{8888D6F8-BE45-460F-94B2-3A473242E52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7225" y="12272962"/>
          <a:ext cx="502920" cy="502920"/>
        </a:xfrm>
        <a:prstGeom prst="rect">
          <a:avLst/>
        </a:prstGeom>
      </xdr:spPr>
    </xdr:pic>
    <xdr:clientData/>
  </xdr:twoCellAnchor>
  <xdr:twoCellAnchor>
    <xdr:from>
      <xdr:col>1</xdr:col>
      <xdr:colOff>57150</xdr:colOff>
      <xdr:row>26</xdr:row>
      <xdr:rowOff>52387</xdr:rowOff>
    </xdr:from>
    <xdr:to>
      <xdr:col>1</xdr:col>
      <xdr:colOff>560070</xdr:colOff>
      <xdr:row>26</xdr:row>
      <xdr:rowOff>555307</xdr:rowOff>
    </xdr:to>
    <xdr:pic>
      <xdr:nvPicPr>
        <xdr:cNvPr id="66" name="Picture 65">
          <a:extLst>
            <a:ext uri="{FF2B5EF4-FFF2-40B4-BE49-F238E27FC236}">
              <a16:creationId xmlns:a16="http://schemas.microsoft.com/office/drawing/2014/main" id="{C6C4C532-61E0-4E88-970D-0287D4AC1CE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0" y="13530262"/>
          <a:ext cx="502920" cy="502920"/>
        </a:xfrm>
        <a:prstGeom prst="rect">
          <a:avLst/>
        </a:prstGeom>
      </xdr:spPr>
    </xdr:pic>
    <xdr:clientData/>
  </xdr:twoCellAnchor>
  <xdr:twoCellAnchor>
    <xdr:from>
      <xdr:col>1</xdr:col>
      <xdr:colOff>71692</xdr:colOff>
      <xdr:row>23</xdr:row>
      <xdr:rowOff>66675</xdr:rowOff>
    </xdr:from>
    <xdr:to>
      <xdr:col>1</xdr:col>
      <xdr:colOff>526477</xdr:colOff>
      <xdr:row>23</xdr:row>
      <xdr:rowOff>569595</xdr:rowOff>
    </xdr:to>
    <xdr:pic>
      <xdr:nvPicPr>
        <xdr:cNvPr id="67" name="Picture 66">
          <a:extLst>
            <a:ext uri="{FF2B5EF4-FFF2-40B4-BE49-F238E27FC236}">
              <a16:creationId xmlns:a16="http://schemas.microsoft.com/office/drawing/2014/main" id="{80CB19F0-19AD-41DB-A85E-98709255739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1692" y="11658600"/>
          <a:ext cx="454785" cy="502920"/>
        </a:xfrm>
        <a:prstGeom prst="rect">
          <a:avLst/>
        </a:prstGeom>
      </xdr:spPr>
    </xdr:pic>
    <xdr:clientData/>
  </xdr:twoCellAnchor>
  <xdr:twoCellAnchor>
    <xdr:from>
      <xdr:col>1</xdr:col>
      <xdr:colOff>27895</xdr:colOff>
      <xdr:row>27</xdr:row>
      <xdr:rowOff>75520</xdr:rowOff>
    </xdr:from>
    <xdr:to>
      <xdr:col>1</xdr:col>
      <xdr:colOff>513124</xdr:colOff>
      <xdr:row>27</xdr:row>
      <xdr:rowOff>560749</xdr:rowOff>
    </xdr:to>
    <xdr:pic>
      <xdr:nvPicPr>
        <xdr:cNvPr id="69" name="Picture 68">
          <a:extLst>
            <a:ext uri="{FF2B5EF4-FFF2-40B4-BE49-F238E27FC236}">
              <a16:creationId xmlns:a16="http://schemas.microsoft.com/office/drawing/2014/main" id="{BC7FB11B-5D23-406B-A966-10A7B08A8C5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37495" y="14182045"/>
          <a:ext cx="485229" cy="485229"/>
        </a:xfrm>
        <a:prstGeom prst="rect">
          <a:avLst/>
        </a:prstGeom>
      </xdr:spPr>
    </xdr:pic>
    <xdr:clientData/>
  </xdr:twoCellAnchor>
  <xdr:twoCellAnchor>
    <xdr:from>
      <xdr:col>1</xdr:col>
      <xdr:colOff>57150</xdr:colOff>
      <xdr:row>29</xdr:row>
      <xdr:rowOff>52387</xdr:rowOff>
    </xdr:from>
    <xdr:to>
      <xdr:col>1</xdr:col>
      <xdr:colOff>560070</xdr:colOff>
      <xdr:row>29</xdr:row>
      <xdr:rowOff>555307</xdr:rowOff>
    </xdr:to>
    <xdr:pic>
      <xdr:nvPicPr>
        <xdr:cNvPr id="71" name="Picture 70">
          <a:extLst>
            <a:ext uri="{FF2B5EF4-FFF2-40B4-BE49-F238E27FC236}">
              <a16:creationId xmlns:a16="http://schemas.microsoft.com/office/drawing/2014/main" id="{5E9E11D1-762C-4558-A16B-60A2B84FD4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6750" y="14997112"/>
          <a:ext cx="502920" cy="502920"/>
        </a:xfrm>
        <a:prstGeom prst="rect">
          <a:avLst/>
        </a:prstGeom>
      </xdr:spPr>
    </xdr:pic>
    <xdr:clientData/>
  </xdr:twoCellAnchor>
  <xdr:twoCellAnchor>
    <xdr:from>
      <xdr:col>1</xdr:col>
      <xdr:colOff>47625</xdr:colOff>
      <xdr:row>31</xdr:row>
      <xdr:rowOff>52387</xdr:rowOff>
    </xdr:from>
    <xdr:to>
      <xdr:col>1</xdr:col>
      <xdr:colOff>550545</xdr:colOff>
      <xdr:row>31</xdr:row>
      <xdr:rowOff>555307</xdr:rowOff>
    </xdr:to>
    <xdr:pic>
      <xdr:nvPicPr>
        <xdr:cNvPr id="72" name="Picture 71">
          <a:extLst>
            <a:ext uri="{FF2B5EF4-FFF2-40B4-BE49-F238E27FC236}">
              <a16:creationId xmlns:a16="http://schemas.microsoft.com/office/drawing/2014/main" id="{6658A234-58D0-444F-B3B2-2CE5FEB1792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7225" y="16254412"/>
          <a:ext cx="502920" cy="502920"/>
        </a:xfrm>
        <a:prstGeom prst="rect">
          <a:avLst/>
        </a:prstGeom>
      </xdr:spPr>
    </xdr:pic>
    <xdr:clientData/>
  </xdr:twoCellAnchor>
  <xdr:twoCellAnchor>
    <xdr:from>
      <xdr:col>1</xdr:col>
      <xdr:colOff>57150</xdr:colOff>
      <xdr:row>33</xdr:row>
      <xdr:rowOff>52387</xdr:rowOff>
    </xdr:from>
    <xdr:to>
      <xdr:col>1</xdr:col>
      <xdr:colOff>560070</xdr:colOff>
      <xdr:row>33</xdr:row>
      <xdr:rowOff>555307</xdr:rowOff>
    </xdr:to>
    <xdr:pic>
      <xdr:nvPicPr>
        <xdr:cNvPr id="73" name="Picture 72">
          <a:extLst>
            <a:ext uri="{FF2B5EF4-FFF2-40B4-BE49-F238E27FC236}">
              <a16:creationId xmlns:a16="http://schemas.microsoft.com/office/drawing/2014/main" id="{3B653FC6-D40F-4558-92B6-3C9B6732B5D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6750" y="17511712"/>
          <a:ext cx="502920" cy="502920"/>
        </a:xfrm>
        <a:prstGeom prst="rect">
          <a:avLst/>
        </a:prstGeom>
      </xdr:spPr>
    </xdr:pic>
    <xdr:clientData/>
  </xdr:twoCellAnchor>
  <xdr:twoCellAnchor>
    <xdr:from>
      <xdr:col>1</xdr:col>
      <xdr:colOff>62167</xdr:colOff>
      <xdr:row>30</xdr:row>
      <xdr:rowOff>90742</xdr:rowOff>
    </xdr:from>
    <xdr:to>
      <xdr:col>1</xdr:col>
      <xdr:colOff>516952</xdr:colOff>
      <xdr:row>30</xdr:row>
      <xdr:rowOff>545527</xdr:rowOff>
    </xdr:to>
    <xdr:pic>
      <xdr:nvPicPr>
        <xdr:cNvPr id="74" name="Picture 73">
          <a:extLst>
            <a:ext uri="{FF2B5EF4-FFF2-40B4-BE49-F238E27FC236}">
              <a16:creationId xmlns:a16="http://schemas.microsoft.com/office/drawing/2014/main" id="{B5E87423-9CEC-466D-BB7F-C9C8EED5EC9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1767" y="15664117"/>
          <a:ext cx="454785" cy="454785"/>
        </a:xfrm>
        <a:prstGeom prst="rect">
          <a:avLst/>
        </a:prstGeom>
      </xdr:spPr>
    </xdr:pic>
    <xdr:clientData/>
  </xdr:twoCellAnchor>
  <xdr:twoCellAnchor>
    <xdr:from>
      <xdr:col>1</xdr:col>
      <xdr:colOff>75520</xdr:colOff>
      <xdr:row>34</xdr:row>
      <xdr:rowOff>75520</xdr:rowOff>
    </xdr:from>
    <xdr:to>
      <xdr:col>1</xdr:col>
      <xdr:colOff>560749</xdr:colOff>
      <xdr:row>34</xdr:row>
      <xdr:rowOff>560749</xdr:rowOff>
    </xdr:to>
    <xdr:pic>
      <xdr:nvPicPr>
        <xdr:cNvPr id="75" name="Picture 74">
          <a:extLst>
            <a:ext uri="{FF2B5EF4-FFF2-40B4-BE49-F238E27FC236}">
              <a16:creationId xmlns:a16="http://schemas.microsoft.com/office/drawing/2014/main" id="{5301D45E-C71F-436D-9FBC-5F79ABD905F2}"/>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7536" t="27536" r="27536" b="27536"/>
        <a:stretch/>
      </xdr:blipFill>
      <xdr:spPr>
        <a:xfrm>
          <a:off x="685120" y="18163495"/>
          <a:ext cx="485229" cy="485229"/>
        </a:xfrm>
        <a:prstGeom prst="rect">
          <a:avLst/>
        </a:prstGeom>
      </xdr:spPr>
    </xdr:pic>
    <xdr:clientData/>
  </xdr:twoCellAnchor>
  <xdr:twoCellAnchor>
    <xdr:from>
      <xdr:col>1</xdr:col>
      <xdr:colOff>57150</xdr:colOff>
      <xdr:row>35</xdr:row>
      <xdr:rowOff>52387</xdr:rowOff>
    </xdr:from>
    <xdr:to>
      <xdr:col>1</xdr:col>
      <xdr:colOff>560070</xdr:colOff>
      <xdr:row>35</xdr:row>
      <xdr:rowOff>555307</xdr:rowOff>
    </xdr:to>
    <xdr:pic>
      <xdr:nvPicPr>
        <xdr:cNvPr id="76" name="Picture 75">
          <a:extLst>
            <a:ext uri="{FF2B5EF4-FFF2-40B4-BE49-F238E27FC236}">
              <a16:creationId xmlns:a16="http://schemas.microsoft.com/office/drawing/2014/main" id="{D7806865-C6E2-4603-9161-BBBC418FED1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6717" t="26717" r="26717" b="26717"/>
        <a:stretch/>
      </xdr:blipFill>
      <xdr:spPr>
        <a:xfrm>
          <a:off x="666750" y="18769012"/>
          <a:ext cx="502920" cy="502920"/>
        </a:xfrm>
        <a:prstGeom prst="rect">
          <a:avLst/>
        </a:prstGeom>
      </xdr:spPr>
    </xdr:pic>
    <xdr:clientData/>
  </xdr:twoCellAnchor>
  <xdr:twoCellAnchor>
    <xdr:from>
      <xdr:col>1</xdr:col>
      <xdr:colOff>47625</xdr:colOff>
      <xdr:row>37</xdr:row>
      <xdr:rowOff>62092</xdr:rowOff>
    </xdr:from>
    <xdr:to>
      <xdr:col>1</xdr:col>
      <xdr:colOff>550545</xdr:colOff>
      <xdr:row>37</xdr:row>
      <xdr:rowOff>545601</xdr:rowOff>
    </xdr:to>
    <xdr:pic>
      <xdr:nvPicPr>
        <xdr:cNvPr id="77" name="Picture 76">
          <a:extLst>
            <a:ext uri="{FF2B5EF4-FFF2-40B4-BE49-F238E27FC236}">
              <a16:creationId xmlns:a16="http://schemas.microsoft.com/office/drawing/2014/main" id="{42D38049-CD1D-4B11-9C12-FBE8E3FF2F8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7225" y="20036017"/>
          <a:ext cx="502920" cy="483509"/>
        </a:xfrm>
        <a:prstGeom prst="rect">
          <a:avLst/>
        </a:prstGeom>
      </xdr:spPr>
    </xdr:pic>
    <xdr:clientData/>
  </xdr:twoCellAnchor>
  <xdr:twoCellAnchor>
    <xdr:from>
      <xdr:col>1</xdr:col>
      <xdr:colOff>57150</xdr:colOff>
      <xdr:row>39</xdr:row>
      <xdr:rowOff>52387</xdr:rowOff>
    </xdr:from>
    <xdr:to>
      <xdr:col>1</xdr:col>
      <xdr:colOff>560070</xdr:colOff>
      <xdr:row>39</xdr:row>
      <xdr:rowOff>555307</xdr:rowOff>
    </xdr:to>
    <xdr:pic>
      <xdr:nvPicPr>
        <xdr:cNvPr id="78" name="Picture 77">
          <a:extLst>
            <a:ext uri="{FF2B5EF4-FFF2-40B4-BE49-F238E27FC236}">
              <a16:creationId xmlns:a16="http://schemas.microsoft.com/office/drawing/2014/main" id="{0295A77A-3ACD-4AD7-9645-48629628C64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66750" y="21283612"/>
          <a:ext cx="502920" cy="502920"/>
        </a:xfrm>
        <a:prstGeom prst="rect">
          <a:avLst/>
        </a:prstGeom>
      </xdr:spPr>
    </xdr:pic>
    <xdr:clientData/>
  </xdr:twoCellAnchor>
  <xdr:twoCellAnchor>
    <xdr:from>
      <xdr:col>1</xdr:col>
      <xdr:colOff>62167</xdr:colOff>
      <xdr:row>36</xdr:row>
      <xdr:rowOff>90742</xdr:rowOff>
    </xdr:from>
    <xdr:to>
      <xdr:col>1</xdr:col>
      <xdr:colOff>516952</xdr:colOff>
      <xdr:row>36</xdr:row>
      <xdr:rowOff>545527</xdr:rowOff>
    </xdr:to>
    <xdr:pic>
      <xdr:nvPicPr>
        <xdr:cNvPr id="79" name="Picture 78">
          <a:extLst>
            <a:ext uri="{FF2B5EF4-FFF2-40B4-BE49-F238E27FC236}">
              <a16:creationId xmlns:a16="http://schemas.microsoft.com/office/drawing/2014/main" id="{F35AF63D-9E90-4603-92A9-26960408D80E}"/>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8945" t="28945" r="28945" b="28945"/>
        <a:stretch/>
      </xdr:blipFill>
      <xdr:spPr>
        <a:xfrm>
          <a:off x="671767" y="19436017"/>
          <a:ext cx="454785" cy="454785"/>
        </a:xfrm>
        <a:prstGeom prst="rect">
          <a:avLst/>
        </a:prstGeom>
      </xdr:spPr>
    </xdr:pic>
    <xdr:clientData/>
  </xdr:twoCellAnchor>
  <xdr:twoCellAnchor>
    <xdr:from>
      <xdr:col>1</xdr:col>
      <xdr:colOff>27895</xdr:colOff>
      <xdr:row>40</xdr:row>
      <xdr:rowOff>75520</xdr:rowOff>
    </xdr:from>
    <xdr:to>
      <xdr:col>1</xdr:col>
      <xdr:colOff>513124</xdr:colOff>
      <xdr:row>40</xdr:row>
      <xdr:rowOff>560749</xdr:rowOff>
    </xdr:to>
    <xdr:pic>
      <xdr:nvPicPr>
        <xdr:cNvPr id="80" name="Picture 79">
          <a:extLst>
            <a:ext uri="{FF2B5EF4-FFF2-40B4-BE49-F238E27FC236}">
              <a16:creationId xmlns:a16="http://schemas.microsoft.com/office/drawing/2014/main" id="{D79F716A-C1F4-45E0-9015-A834DBA39CF2}"/>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16304" t="16304" r="16304" b="16304"/>
        <a:stretch/>
      </xdr:blipFill>
      <xdr:spPr>
        <a:xfrm>
          <a:off x="637495" y="21935395"/>
          <a:ext cx="485229" cy="485229"/>
        </a:xfrm>
        <a:prstGeom prst="rect">
          <a:avLst/>
        </a:prstGeom>
      </xdr:spPr>
    </xdr:pic>
    <xdr:clientData/>
  </xdr:twoCellAnchor>
  <xdr:twoCellAnchor>
    <xdr:from>
      <xdr:col>1</xdr:col>
      <xdr:colOff>57150</xdr:colOff>
      <xdr:row>41</xdr:row>
      <xdr:rowOff>52387</xdr:rowOff>
    </xdr:from>
    <xdr:to>
      <xdr:col>1</xdr:col>
      <xdr:colOff>560070</xdr:colOff>
      <xdr:row>41</xdr:row>
      <xdr:rowOff>555307</xdr:rowOff>
    </xdr:to>
    <xdr:pic>
      <xdr:nvPicPr>
        <xdr:cNvPr id="81" name="Picture 80">
          <a:extLst>
            <a:ext uri="{FF2B5EF4-FFF2-40B4-BE49-F238E27FC236}">
              <a16:creationId xmlns:a16="http://schemas.microsoft.com/office/drawing/2014/main" id="{0CA18DD4-FFAF-4AA9-AD24-C9A2B02391F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66750" y="22540912"/>
          <a:ext cx="502920" cy="502920"/>
        </a:xfrm>
        <a:prstGeom prst="rect">
          <a:avLst/>
        </a:prstGeom>
      </xdr:spPr>
    </xdr:pic>
    <xdr:clientData/>
  </xdr:twoCellAnchor>
  <xdr:twoCellAnchor>
    <xdr:from>
      <xdr:col>1</xdr:col>
      <xdr:colOff>47625</xdr:colOff>
      <xdr:row>44</xdr:row>
      <xdr:rowOff>52387</xdr:rowOff>
    </xdr:from>
    <xdr:to>
      <xdr:col>1</xdr:col>
      <xdr:colOff>550545</xdr:colOff>
      <xdr:row>44</xdr:row>
      <xdr:rowOff>555307</xdr:rowOff>
    </xdr:to>
    <xdr:pic>
      <xdr:nvPicPr>
        <xdr:cNvPr id="82" name="Picture 81">
          <a:extLst>
            <a:ext uri="{FF2B5EF4-FFF2-40B4-BE49-F238E27FC236}">
              <a16:creationId xmlns:a16="http://schemas.microsoft.com/office/drawing/2014/main" id="{FD45D9D5-DDD4-45DB-AE72-944D2AED44B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7225" y="23798212"/>
          <a:ext cx="502920" cy="502920"/>
        </a:xfrm>
        <a:prstGeom prst="rect">
          <a:avLst/>
        </a:prstGeom>
      </xdr:spPr>
    </xdr:pic>
    <xdr:clientData/>
  </xdr:twoCellAnchor>
  <xdr:twoCellAnchor>
    <xdr:from>
      <xdr:col>1</xdr:col>
      <xdr:colOff>57150</xdr:colOff>
      <xdr:row>46</xdr:row>
      <xdr:rowOff>203263</xdr:rowOff>
    </xdr:from>
    <xdr:to>
      <xdr:col>1</xdr:col>
      <xdr:colOff>560070</xdr:colOff>
      <xdr:row>46</xdr:row>
      <xdr:rowOff>404431</xdr:rowOff>
    </xdr:to>
    <xdr:pic>
      <xdr:nvPicPr>
        <xdr:cNvPr id="83" name="Picture 82">
          <a:extLst>
            <a:ext uri="{FF2B5EF4-FFF2-40B4-BE49-F238E27FC236}">
              <a16:creationId xmlns:a16="http://schemas.microsoft.com/office/drawing/2014/main" id="{1AD54C70-101A-400C-BA03-E0745CE1E7A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66750" y="25206388"/>
          <a:ext cx="502920" cy="201168"/>
        </a:xfrm>
        <a:prstGeom prst="rect">
          <a:avLst/>
        </a:prstGeom>
      </xdr:spPr>
    </xdr:pic>
    <xdr:clientData/>
  </xdr:twoCellAnchor>
  <xdr:twoCellAnchor>
    <xdr:from>
      <xdr:col>1</xdr:col>
      <xdr:colOff>56470</xdr:colOff>
      <xdr:row>47</xdr:row>
      <xdr:rowOff>75520</xdr:rowOff>
    </xdr:from>
    <xdr:to>
      <xdr:col>1</xdr:col>
      <xdr:colOff>541699</xdr:colOff>
      <xdr:row>47</xdr:row>
      <xdr:rowOff>560749</xdr:rowOff>
    </xdr:to>
    <xdr:pic>
      <xdr:nvPicPr>
        <xdr:cNvPr id="85" name="Picture 84">
          <a:extLst>
            <a:ext uri="{FF2B5EF4-FFF2-40B4-BE49-F238E27FC236}">
              <a16:creationId xmlns:a16="http://schemas.microsoft.com/office/drawing/2014/main" id="{227BA8DA-593D-4C3C-AA79-9ADD9546CAF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6470" y="25707295"/>
          <a:ext cx="485229" cy="485229"/>
        </a:xfrm>
        <a:prstGeom prst="rect">
          <a:avLst/>
        </a:prstGeom>
      </xdr:spPr>
    </xdr:pic>
    <xdr:clientData/>
  </xdr:twoCellAnchor>
  <xdr:twoCellAnchor>
    <xdr:from>
      <xdr:col>1</xdr:col>
      <xdr:colOff>28575</xdr:colOff>
      <xdr:row>32</xdr:row>
      <xdr:rowOff>57150</xdr:rowOff>
    </xdr:from>
    <xdr:to>
      <xdr:col>1</xdr:col>
      <xdr:colOff>531495</xdr:colOff>
      <xdr:row>32</xdr:row>
      <xdr:rowOff>560070</xdr:rowOff>
    </xdr:to>
    <xdr:pic>
      <xdr:nvPicPr>
        <xdr:cNvPr id="86" name="Picture 85">
          <a:extLst>
            <a:ext uri="{FF2B5EF4-FFF2-40B4-BE49-F238E27FC236}">
              <a16:creationId xmlns:a16="http://schemas.microsoft.com/office/drawing/2014/main" id="{CBB45B85-BF39-410B-B50F-AD22A58437C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38175" y="16887825"/>
          <a:ext cx="502920" cy="502920"/>
        </a:xfrm>
        <a:prstGeom prst="rect">
          <a:avLst/>
        </a:prstGeom>
      </xdr:spPr>
    </xdr:pic>
    <xdr:clientData/>
  </xdr:twoCellAnchor>
  <xdr:twoCellAnchor>
    <xdr:from>
      <xdr:col>1</xdr:col>
      <xdr:colOff>28755</xdr:colOff>
      <xdr:row>38</xdr:row>
      <xdr:rowOff>66675</xdr:rowOff>
    </xdr:from>
    <xdr:to>
      <xdr:col>1</xdr:col>
      <xdr:colOff>512264</xdr:colOff>
      <xdr:row>38</xdr:row>
      <xdr:rowOff>550184</xdr:rowOff>
    </xdr:to>
    <xdr:pic>
      <xdr:nvPicPr>
        <xdr:cNvPr id="88" name="Picture 87">
          <a:extLst>
            <a:ext uri="{FF2B5EF4-FFF2-40B4-BE49-F238E27FC236}">
              <a16:creationId xmlns:a16="http://schemas.microsoft.com/office/drawing/2014/main" id="{26BF7F15-01AF-44D6-8AC0-AB3551246A0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38355" y="20669250"/>
          <a:ext cx="483509" cy="483509"/>
        </a:xfrm>
        <a:prstGeom prst="rect">
          <a:avLst/>
        </a:prstGeom>
      </xdr:spPr>
    </xdr:pic>
    <xdr:clientData/>
  </xdr:twoCellAnchor>
  <xdr:twoCellAnchor>
    <xdr:from>
      <xdr:col>1</xdr:col>
      <xdr:colOff>66675</xdr:colOff>
      <xdr:row>45</xdr:row>
      <xdr:rowOff>110687</xdr:rowOff>
    </xdr:from>
    <xdr:to>
      <xdr:col>1</xdr:col>
      <xdr:colOff>569595</xdr:colOff>
      <xdr:row>45</xdr:row>
      <xdr:rowOff>506533</xdr:rowOff>
    </xdr:to>
    <xdr:pic>
      <xdr:nvPicPr>
        <xdr:cNvPr id="90" name="Picture 89">
          <a:extLst>
            <a:ext uri="{FF2B5EF4-FFF2-40B4-BE49-F238E27FC236}">
              <a16:creationId xmlns:a16="http://schemas.microsoft.com/office/drawing/2014/main" id="{05D0D26C-F718-4748-BBE5-4BE7A287F64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6675" y="24485162"/>
          <a:ext cx="502920" cy="395846"/>
        </a:xfrm>
        <a:prstGeom prst="rect">
          <a:avLst/>
        </a:prstGeom>
      </xdr:spPr>
    </xdr:pic>
    <xdr:clientData/>
  </xdr:twoCellAnchor>
  <xdr:twoCellAnchor>
    <xdr:from>
      <xdr:col>1</xdr:col>
      <xdr:colOff>76200</xdr:colOff>
      <xdr:row>25</xdr:row>
      <xdr:rowOff>57150</xdr:rowOff>
    </xdr:from>
    <xdr:to>
      <xdr:col>1</xdr:col>
      <xdr:colOff>579120</xdr:colOff>
      <xdr:row>25</xdr:row>
      <xdr:rowOff>560070</xdr:rowOff>
    </xdr:to>
    <xdr:pic>
      <xdr:nvPicPr>
        <xdr:cNvPr id="39" name="Picture 38">
          <a:extLst>
            <a:ext uri="{FF2B5EF4-FFF2-40B4-BE49-F238E27FC236}">
              <a16:creationId xmlns:a16="http://schemas.microsoft.com/office/drawing/2014/main" id="{9F6D55BF-4F4B-4EF5-97E6-0C762D8B86F3}"/>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85800" y="12906375"/>
          <a:ext cx="502920" cy="502920"/>
        </a:xfrm>
        <a:prstGeom prst="rect">
          <a:avLst/>
        </a:prstGeom>
      </xdr:spPr>
    </xdr:pic>
    <xdr:clientData/>
  </xdr:twoCellAnchor>
  <xdr:twoCellAnchor>
    <xdr:from>
      <xdr:col>1</xdr:col>
      <xdr:colOff>70935</xdr:colOff>
      <xdr:row>43</xdr:row>
      <xdr:rowOff>57150</xdr:rowOff>
    </xdr:from>
    <xdr:to>
      <xdr:col>1</xdr:col>
      <xdr:colOff>546284</xdr:colOff>
      <xdr:row>43</xdr:row>
      <xdr:rowOff>560070</xdr:rowOff>
    </xdr:to>
    <xdr:pic>
      <xdr:nvPicPr>
        <xdr:cNvPr id="40" name="Picture 39">
          <a:extLst>
            <a:ext uri="{FF2B5EF4-FFF2-40B4-BE49-F238E27FC236}">
              <a16:creationId xmlns:a16="http://schemas.microsoft.com/office/drawing/2014/main" id="{408B4062-EEB6-48ED-BF4A-D3CEE6DB6F4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80535" y="23174325"/>
          <a:ext cx="475349" cy="502920"/>
        </a:xfrm>
        <a:prstGeom prst="rect">
          <a:avLst/>
        </a:prstGeom>
      </xdr:spPr>
    </xdr:pic>
    <xdr:clientData/>
  </xdr:twoCellAnchor>
  <xdr:twoCellAnchor>
    <xdr:from>
      <xdr:col>1</xdr:col>
      <xdr:colOff>76200</xdr:colOff>
      <xdr:row>42</xdr:row>
      <xdr:rowOff>66675</xdr:rowOff>
    </xdr:from>
    <xdr:to>
      <xdr:col>1</xdr:col>
      <xdr:colOff>580200</xdr:colOff>
      <xdr:row>42</xdr:row>
      <xdr:rowOff>570675</xdr:rowOff>
    </xdr:to>
    <xdr:pic>
      <xdr:nvPicPr>
        <xdr:cNvPr id="42" name="Picture 41">
          <a:extLst>
            <a:ext uri="{FF2B5EF4-FFF2-40B4-BE49-F238E27FC236}">
              <a16:creationId xmlns:a16="http://schemas.microsoft.com/office/drawing/2014/main" id="{B5DD903A-9123-4718-A420-329DB5A1DDA9}"/>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76200" y="971550"/>
          <a:ext cx="504000" cy="504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47626</xdr:colOff>
      <xdr:row>6</xdr:row>
      <xdr:rowOff>57149</xdr:rowOff>
    </xdr:from>
    <xdr:to>
      <xdr:col>1</xdr:col>
      <xdr:colOff>637830</xdr:colOff>
      <xdr:row>7</xdr:row>
      <xdr:rowOff>245744</xdr:rowOff>
    </xdr:to>
    <xdr:pic>
      <xdr:nvPicPr>
        <xdr:cNvPr id="3" name="Picture 2">
          <a:extLst>
            <a:ext uri="{FF2B5EF4-FFF2-40B4-BE49-F238E27FC236}">
              <a16:creationId xmlns:a16="http://schemas.microsoft.com/office/drawing/2014/main" id="{DACE261E-5E6A-4127-BA75-76CDD6D9D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6" y="1590674"/>
          <a:ext cx="590204" cy="502920"/>
        </a:xfrm>
        <a:prstGeom prst="rect">
          <a:avLst/>
        </a:prstGeom>
      </xdr:spPr>
    </xdr:pic>
    <xdr:clientData/>
  </xdr:twoCellAnchor>
  <xdr:twoCellAnchor>
    <xdr:from>
      <xdr:col>1</xdr:col>
      <xdr:colOff>57150</xdr:colOff>
      <xdr:row>11</xdr:row>
      <xdr:rowOff>76199</xdr:rowOff>
    </xdr:from>
    <xdr:to>
      <xdr:col>1</xdr:col>
      <xdr:colOff>560070</xdr:colOff>
      <xdr:row>12</xdr:row>
      <xdr:rowOff>264794</xdr:rowOff>
    </xdr:to>
    <xdr:pic>
      <xdr:nvPicPr>
        <xdr:cNvPr id="4" name="Picture 3">
          <a:extLst>
            <a:ext uri="{FF2B5EF4-FFF2-40B4-BE49-F238E27FC236}">
              <a16:creationId xmlns:a16="http://schemas.microsoft.com/office/drawing/2014/main" id="{F143D755-102B-4D66-9800-7B06D48218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3067049"/>
          <a:ext cx="502920" cy="502920"/>
        </a:xfrm>
        <a:prstGeom prst="rect">
          <a:avLst/>
        </a:prstGeom>
      </xdr:spPr>
    </xdr:pic>
    <xdr:clientData/>
  </xdr:twoCellAnchor>
  <xdr:twoCellAnchor>
    <xdr:from>
      <xdr:col>1</xdr:col>
      <xdr:colOff>66675</xdr:colOff>
      <xdr:row>13</xdr:row>
      <xdr:rowOff>57149</xdr:rowOff>
    </xdr:from>
    <xdr:to>
      <xdr:col>1</xdr:col>
      <xdr:colOff>569595</xdr:colOff>
      <xdr:row>14</xdr:row>
      <xdr:rowOff>245744</xdr:rowOff>
    </xdr:to>
    <xdr:pic>
      <xdr:nvPicPr>
        <xdr:cNvPr id="5" name="Picture 4">
          <a:extLst>
            <a:ext uri="{FF2B5EF4-FFF2-40B4-BE49-F238E27FC236}">
              <a16:creationId xmlns:a16="http://schemas.microsoft.com/office/drawing/2014/main" id="{1D36B848-AB3D-4767-AC82-D58ADD630B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3676649"/>
          <a:ext cx="502920" cy="502920"/>
        </a:xfrm>
        <a:prstGeom prst="rect">
          <a:avLst/>
        </a:prstGeom>
      </xdr:spPr>
    </xdr:pic>
    <xdr:clientData/>
  </xdr:twoCellAnchor>
  <xdr:twoCellAnchor>
    <xdr:from>
      <xdr:col>1</xdr:col>
      <xdr:colOff>66675</xdr:colOff>
      <xdr:row>15</xdr:row>
      <xdr:rowOff>57149</xdr:rowOff>
    </xdr:from>
    <xdr:to>
      <xdr:col>1</xdr:col>
      <xdr:colOff>569595</xdr:colOff>
      <xdr:row>16</xdr:row>
      <xdr:rowOff>245744</xdr:rowOff>
    </xdr:to>
    <xdr:pic>
      <xdr:nvPicPr>
        <xdr:cNvPr id="6" name="Picture 5">
          <a:extLst>
            <a:ext uri="{FF2B5EF4-FFF2-40B4-BE49-F238E27FC236}">
              <a16:creationId xmlns:a16="http://schemas.microsoft.com/office/drawing/2014/main" id="{DC6D9D4C-DBCC-40F7-A748-42EB29F2ED9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4305299"/>
          <a:ext cx="502920" cy="502920"/>
        </a:xfrm>
        <a:prstGeom prst="rect">
          <a:avLst/>
        </a:prstGeom>
      </xdr:spPr>
    </xdr:pic>
    <xdr:clientData/>
  </xdr:twoCellAnchor>
  <xdr:twoCellAnchor>
    <xdr:from>
      <xdr:col>1</xdr:col>
      <xdr:colOff>66675</xdr:colOff>
      <xdr:row>17</xdr:row>
      <xdr:rowOff>57149</xdr:rowOff>
    </xdr:from>
    <xdr:to>
      <xdr:col>1</xdr:col>
      <xdr:colOff>569595</xdr:colOff>
      <xdr:row>18</xdr:row>
      <xdr:rowOff>245744</xdr:rowOff>
    </xdr:to>
    <xdr:pic>
      <xdr:nvPicPr>
        <xdr:cNvPr id="7" name="Picture 6">
          <a:extLst>
            <a:ext uri="{FF2B5EF4-FFF2-40B4-BE49-F238E27FC236}">
              <a16:creationId xmlns:a16="http://schemas.microsoft.com/office/drawing/2014/main" id="{7A8A6DD3-CA01-4E95-94ED-5D8AFE2E94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275" y="4933949"/>
          <a:ext cx="502920" cy="502920"/>
        </a:xfrm>
        <a:prstGeom prst="rect">
          <a:avLst/>
        </a:prstGeom>
      </xdr:spPr>
    </xdr:pic>
    <xdr:clientData/>
  </xdr:twoCellAnchor>
  <xdr:twoCellAnchor>
    <xdr:from>
      <xdr:col>1</xdr:col>
      <xdr:colOff>100011</xdr:colOff>
      <xdr:row>20</xdr:row>
      <xdr:rowOff>66674</xdr:rowOff>
    </xdr:from>
    <xdr:to>
      <xdr:col>1</xdr:col>
      <xdr:colOff>604011</xdr:colOff>
      <xdr:row>21</xdr:row>
      <xdr:rowOff>256349</xdr:rowOff>
    </xdr:to>
    <xdr:pic>
      <xdr:nvPicPr>
        <xdr:cNvPr id="10" name="Picture 9">
          <a:extLst>
            <a:ext uri="{FF2B5EF4-FFF2-40B4-BE49-F238E27FC236}">
              <a16:creationId xmlns:a16="http://schemas.microsoft.com/office/drawing/2014/main" id="{45CA5674-8823-464F-83F2-70D4BAEB24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9611" y="5781674"/>
          <a:ext cx="504000" cy="504000"/>
        </a:xfrm>
        <a:prstGeom prst="rect">
          <a:avLst/>
        </a:prstGeom>
      </xdr:spPr>
    </xdr:pic>
    <xdr:clientData/>
  </xdr:twoCellAnchor>
  <xdr:twoCellAnchor>
    <xdr:from>
      <xdr:col>1</xdr:col>
      <xdr:colOff>135590</xdr:colOff>
      <xdr:row>25</xdr:row>
      <xdr:rowOff>66674</xdr:rowOff>
    </xdr:from>
    <xdr:to>
      <xdr:col>1</xdr:col>
      <xdr:colOff>621906</xdr:colOff>
      <xdr:row>26</xdr:row>
      <xdr:rowOff>256349</xdr:rowOff>
    </xdr:to>
    <xdr:pic>
      <xdr:nvPicPr>
        <xdr:cNvPr id="11" name="Picture 10">
          <a:extLst>
            <a:ext uri="{FF2B5EF4-FFF2-40B4-BE49-F238E27FC236}">
              <a16:creationId xmlns:a16="http://schemas.microsoft.com/office/drawing/2014/main" id="{9442BFB2-C823-4E95-A23A-534F172766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5190" y="7667624"/>
          <a:ext cx="486316" cy="504000"/>
        </a:xfrm>
        <a:prstGeom prst="rect">
          <a:avLst/>
        </a:prstGeom>
      </xdr:spPr>
    </xdr:pic>
    <xdr:clientData/>
  </xdr:twoCellAnchor>
  <xdr:twoCellAnchor>
    <xdr:from>
      <xdr:col>1</xdr:col>
      <xdr:colOff>100011</xdr:colOff>
      <xdr:row>27</xdr:row>
      <xdr:rowOff>76199</xdr:rowOff>
    </xdr:from>
    <xdr:to>
      <xdr:col>1</xdr:col>
      <xdr:colOff>604011</xdr:colOff>
      <xdr:row>28</xdr:row>
      <xdr:rowOff>265874</xdr:rowOff>
    </xdr:to>
    <xdr:pic>
      <xdr:nvPicPr>
        <xdr:cNvPr id="12" name="Picture 11">
          <a:extLst>
            <a:ext uri="{FF2B5EF4-FFF2-40B4-BE49-F238E27FC236}">
              <a16:creationId xmlns:a16="http://schemas.microsoft.com/office/drawing/2014/main" id="{3E97ADEA-F125-4DB7-BA96-8D64C7AA28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9611" y="8305799"/>
          <a:ext cx="504000" cy="504000"/>
        </a:xfrm>
        <a:prstGeom prst="rect">
          <a:avLst/>
        </a:prstGeom>
      </xdr:spPr>
    </xdr:pic>
    <xdr:clientData/>
  </xdr:twoCellAnchor>
  <xdr:twoCellAnchor>
    <xdr:from>
      <xdr:col>1</xdr:col>
      <xdr:colOff>109536</xdr:colOff>
      <xdr:row>32</xdr:row>
      <xdr:rowOff>66674</xdr:rowOff>
    </xdr:from>
    <xdr:to>
      <xdr:col>1</xdr:col>
      <xdr:colOff>613536</xdr:colOff>
      <xdr:row>33</xdr:row>
      <xdr:rowOff>256349</xdr:rowOff>
    </xdr:to>
    <xdr:pic>
      <xdr:nvPicPr>
        <xdr:cNvPr id="16" name="Picture 15">
          <a:extLst>
            <a:ext uri="{FF2B5EF4-FFF2-40B4-BE49-F238E27FC236}">
              <a16:creationId xmlns:a16="http://schemas.microsoft.com/office/drawing/2014/main" id="{37342DF4-0E2A-4D96-800D-BEE2089BC63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9136" y="9763124"/>
          <a:ext cx="504000" cy="504000"/>
        </a:xfrm>
        <a:prstGeom prst="rect">
          <a:avLst/>
        </a:prstGeom>
      </xdr:spPr>
    </xdr:pic>
    <xdr:clientData/>
  </xdr:twoCellAnchor>
  <xdr:twoCellAnchor>
    <xdr:from>
      <xdr:col>1</xdr:col>
      <xdr:colOff>80961</xdr:colOff>
      <xdr:row>34</xdr:row>
      <xdr:rowOff>57149</xdr:rowOff>
    </xdr:from>
    <xdr:to>
      <xdr:col>1</xdr:col>
      <xdr:colOff>584961</xdr:colOff>
      <xdr:row>35</xdr:row>
      <xdr:rowOff>246824</xdr:rowOff>
    </xdr:to>
    <xdr:pic>
      <xdr:nvPicPr>
        <xdr:cNvPr id="17" name="Picture 16">
          <a:extLst>
            <a:ext uri="{FF2B5EF4-FFF2-40B4-BE49-F238E27FC236}">
              <a16:creationId xmlns:a16="http://schemas.microsoft.com/office/drawing/2014/main" id="{794DEE3F-FDDB-4E0F-8493-713BD07D4F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0561" y="10382249"/>
          <a:ext cx="504000" cy="504000"/>
        </a:xfrm>
        <a:prstGeom prst="rect">
          <a:avLst/>
        </a:prstGeom>
      </xdr:spPr>
    </xdr:pic>
    <xdr:clientData/>
  </xdr:twoCellAnchor>
  <xdr:twoCellAnchor>
    <xdr:from>
      <xdr:col>1</xdr:col>
      <xdr:colOff>81269</xdr:colOff>
      <xdr:row>36</xdr:row>
      <xdr:rowOff>89539</xdr:rowOff>
    </xdr:from>
    <xdr:to>
      <xdr:col>1</xdr:col>
      <xdr:colOff>585269</xdr:colOff>
      <xdr:row>37</xdr:row>
      <xdr:rowOff>279214</xdr:rowOff>
    </xdr:to>
    <xdr:pic>
      <xdr:nvPicPr>
        <xdr:cNvPr id="18" name="Picture 17">
          <a:extLst>
            <a:ext uri="{FF2B5EF4-FFF2-40B4-BE49-F238E27FC236}">
              <a16:creationId xmlns:a16="http://schemas.microsoft.com/office/drawing/2014/main" id="{D66C9697-54A8-46F8-98EC-EEFF825407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90869" y="11043289"/>
          <a:ext cx="504000" cy="504000"/>
        </a:xfrm>
        <a:prstGeom prst="rect">
          <a:avLst/>
        </a:prstGeom>
      </xdr:spPr>
    </xdr:pic>
    <xdr:clientData/>
  </xdr:twoCellAnchor>
  <xdr:twoCellAnchor>
    <xdr:from>
      <xdr:col>1</xdr:col>
      <xdr:colOff>90486</xdr:colOff>
      <xdr:row>38</xdr:row>
      <xdr:rowOff>76199</xdr:rowOff>
    </xdr:from>
    <xdr:to>
      <xdr:col>1</xdr:col>
      <xdr:colOff>594486</xdr:colOff>
      <xdr:row>39</xdr:row>
      <xdr:rowOff>265874</xdr:rowOff>
    </xdr:to>
    <xdr:pic>
      <xdr:nvPicPr>
        <xdr:cNvPr id="19" name="Picture 18">
          <a:extLst>
            <a:ext uri="{FF2B5EF4-FFF2-40B4-BE49-F238E27FC236}">
              <a16:creationId xmlns:a16="http://schemas.microsoft.com/office/drawing/2014/main" id="{67137385-6A95-4838-A5F0-C02BD436B70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00086" y="11658599"/>
          <a:ext cx="504000" cy="504000"/>
        </a:xfrm>
        <a:prstGeom prst="rect">
          <a:avLst/>
        </a:prstGeom>
      </xdr:spPr>
    </xdr:pic>
    <xdr:clientData/>
  </xdr:twoCellAnchor>
  <xdr:twoCellAnchor>
    <xdr:from>
      <xdr:col>1</xdr:col>
      <xdr:colOff>88575</xdr:colOff>
      <xdr:row>4</xdr:row>
      <xdr:rowOff>47625</xdr:rowOff>
    </xdr:from>
    <xdr:to>
      <xdr:col>1</xdr:col>
      <xdr:colOff>592575</xdr:colOff>
      <xdr:row>5</xdr:row>
      <xdr:rowOff>237300</xdr:rowOff>
    </xdr:to>
    <xdr:pic>
      <xdr:nvPicPr>
        <xdr:cNvPr id="20" name="Picture 19">
          <a:extLst>
            <a:ext uri="{FF2B5EF4-FFF2-40B4-BE49-F238E27FC236}">
              <a16:creationId xmlns:a16="http://schemas.microsoft.com/office/drawing/2014/main" id="{CF3A13C2-6B3A-4E89-A260-54DA7E77B9D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8175" y="952500"/>
          <a:ext cx="504000" cy="504000"/>
        </a:xfrm>
        <a:prstGeom prst="rect">
          <a:avLst/>
        </a:prstGeom>
      </xdr:spPr>
    </xdr:pic>
    <xdr:clientData/>
  </xdr:twoCellAnchor>
  <xdr:twoCellAnchor>
    <xdr:from>
      <xdr:col>1</xdr:col>
      <xdr:colOff>100011</xdr:colOff>
      <xdr:row>22</xdr:row>
      <xdr:rowOff>66674</xdr:rowOff>
    </xdr:from>
    <xdr:to>
      <xdr:col>1</xdr:col>
      <xdr:colOff>604011</xdr:colOff>
      <xdr:row>23</xdr:row>
      <xdr:rowOff>256349</xdr:rowOff>
    </xdr:to>
    <xdr:pic>
      <xdr:nvPicPr>
        <xdr:cNvPr id="21" name="Picture 20">
          <a:extLst>
            <a:ext uri="{FF2B5EF4-FFF2-40B4-BE49-F238E27FC236}">
              <a16:creationId xmlns:a16="http://schemas.microsoft.com/office/drawing/2014/main" id="{3A5A6F6F-9EA9-4B0F-89B5-694882D7802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9611" y="6410324"/>
          <a:ext cx="504000" cy="504000"/>
        </a:xfrm>
        <a:prstGeom prst="rect">
          <a:avLst/>
        </a:prstGeom>
      </xdr:spPr>
    </xdr:pic>
    <xdr:clientData/>
  </xdr:twoCellAnchor>
  <xdr:twoCellAnchor>
    <xdr:from>
      <xdr:col>1</xdr:col>
      <xdr:colOff>61911</xdr:colOff>
      <xdr:row>24</xdr:row>
      <xdr:rowOff>38099</xdr:rowOff>
    </xdr:from>
    <xdr:to>
      <xdr:col>1</xdr:col>
      <xdr:colOff>565911</xdr:colOff>
      <xdr:row>24</xdr:row>
      <xdr:rowOff>542099</xdr:rowOff>
    </xdr:to>
    <xdr:pic>
      <xdr:nvPicPr>
        <xdr:cNvPr id="22" name="Picture 21">
          <a:extLst>
            <a:ext uri="{FF2B5EF4-FFF2-40B4-BE49-F238E27FC236}">
              <a16:creationId xmlns:a16="http://schemas.microsoft.com/office/drawing/2014/main" id="{FBAC3EF4-F952-42C3-9992-E3E8144ABC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1511" y="7010399"/>
          <a:ext cx="504000" cy="504000"/>
        </a:xfrm>
        <a:prstGeom prst="rect">
          <a:avLst/>
        </a:prstGeom>
      </xdr:spPr>
    </xdr:pic>
    <xdr:clientData/>
  </xdr:twoCellAnchor>
  <xdr:twoCellAnchor>
    <xdr:from>
      <xdr:col>1</xdr:col>
      <xdr:colOff>95250</xdr:colOff>
      <xdr:row>8</xdr:row>
      <xdr:rowOff>47624</xdr:rowOff>
    </xdr:from>
    <xdr:to>
      <xdr:col>1</xdr:col>
      <xdr:colOff>598170</xdr:colOff>
      <xdr:row>9</xdr:row>
      <xdr:rowOff>236219</xdr:rowOff>
    </xdr:to>
    <xdr:pic>
      <xdr:nvPicPr>
        <xdr:cNvPr id="24" name="Picture 23">
          <a:extLst>
            <a:ext uri="{FF2B5EF4-FFF2-40B4-BE49-F238E27FC236}">
              <a16:creationId xmlns:a16="http://schemas.microsoft.com/office/drawing/2014/main" id="{C1959A8A-6171-44F0-AEBB-A59BFB285A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4850" y="2209799"/>
          <a:ext cx="502920" cy="502920"/>
        </a:xfrm>
        <a:prstGeom prst="rect">
          <a:avLst/>
        </a:prstGeom>
      </xdr:spPr>
    </xdr:pic>
    <xdr:clientData/>
  </xdr:twoCellAnchor>
  <xdr:twoCellAnchor>
    <xdr:from>
      <xdr:col>1</xdr:col>
      <xdr:colOff>141642</xdr:colOff>
      <xdr:row>29</xdr:row>
      <xdr:rowOff>76199</xdr:rowOff>
    </xdr:from>
    <xdr:to>
      <xdr:col>1</xdr:col>
      <xdr:colOff>540532</xdr:colOff>
      <xdr:row>30</xdr:row>
      <xdr:rowOff>265874</xdr:rowOff>
    </xdr:to>
    <xdr:pic>
      <xdr:nvPicPr>
        <xdr:cNvPr id="26" name="Picture 25">
          <a:extLst>
            <a:ext uri="{FF2B5EF4-FFF2-40B4-BE49-F238E27FC236}">
              <a16:creationId xmlns:a16="http://schemas.microsoft.com/office/drawing/2014/main" id="{518CF896-DFE2-44B2-83D6-A8065AE2CEB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51242" y="8934449"/>
          <a:ext cx="398890" cy="504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13</xdr:row>
      <xdr:rowOff>66675</xdr:rowOff>
    </xdr:from>
    <xdr:to>
      <xdr:col>1</xdr:col>
      <xdr:colOff>608775</xdr:colOff>
      <xdr:row>15</xdr:row>
      <xdr:rowOff>151575</xdr:rowOff>
    </xdr:to>
    <xdr:pic>
      <xdr:nvPicPr>
        <xdr:cNvPr id="5" name="Picture 4">
          <a:extLst>
            <a:ext uri="{FF2B5EF4-FFF2-40B4-BE49-F238E27FC236}">
              <a16:creationId xmlns:a16="http://schemas.microsoft.com/office/drawing/2014/main" id="{9436A9DE-C334-4254-A781-6C44380766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2857500"/>
          <a:ext cx="504000" cy="504000"/>
        </a:xfrm>
        <a:prstGeom prst="rect">
          <a:avLst/>
        </a:prstGeom>
      </xdr:spPr>
    </xdr:pic>
    <xdr:clientData/>
  </xdr:twoCellAnchor>
  <xdr:twoCellAnchor>
    <xdr:from>
      <xdr:col>1</xdr:col>
      <xdr:colOff>76200</xdr:colOff>
      <xdr:row>19</xdr:row>
      <xdr:rowOff>57150</xdr:rowOff>
    </xdr:from>
    <xdr:to>
      <xdr:col>1</xdr:col>
      <xdr:colOff>580200</xdr:colOff>
      <xdr:row>21</xdr:row>
      <xdr:rowOff>142050</xdr:rowOff>
    </xdr:to>
    <xdr:pic>
      <xdr:nvPicPr>
        <xdr:cNvPr id="6" name="Picture 5">
          <a:extLst>
            <a:ext uri="{FF2B5EF4-FFF2-40B4-BE49-F238E27FC236}">
              <a16:creationId xmlns:a16="http://schemas.microsoft.com/office/drawing/2014/main" id="{D8FBEC2E-179D-4F6A-851A-ABAE3F5270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4105275"/>
          <a:ext cx="504000" cy="504000"/>
        </a:xfrm>
        <a:prstGeom prst="rect">
          <a:avLst/>
        </a:prstGeom>
      </xdr:spPr>
    </xdr:pic>
    <xdr:clientData/>
  </xdr:twoCellAnchor>
  <xdr:twoCellAnchor>
    <xdr:from>
      <xdr:col>1</xdr:col>
      <xdr:colOff>104775</xdr:colOff>
      <xdr:row>22</xdr:row>
      <xdr:rowOff>76200</xdr:rowOff>
    </xdr:from>
    <xdr:to>
      <xdr:col>1</xdr:col>
      <xdr:colOff>608775</xdr:colOff>
      <xdr:row>24</xdr:row>
      <xdr:rowOff>161100</xdr:rowOff>
    </xdr:to>
    <xdr:pic>
      <xdr:nvPicPr>
        <xdr:cNvPr id="7" name="Picture 6">
          <a:extLst>
            <a:ext uri="{FF2B5EF4-FFF2-40B4-BE49-F238E27FC236}">
              <a16:creationId xmlns:a16="http://schemas.microsoft.com/office/drawing/2014/main" id="{882D6FD3-EA06-4F0D-BE26-B917A4AD60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4375" y="4752975"/>
          <a:ext cx="504000" cy="504000"/>
        </a:xfrm>
        <a:prstGeom prst="rect">
          <a:avLst/>
        </a:prstGeom>
      </xdr:spPr>
    </xdr:pic>
    <xdr:clientData/>
  </xdr:twoCellAnchor>
  <xdr:twoCellAnchor editAs="oneCell">
    <xdr:from>
      <xdr:col>1</xdr:col>
      <xdr:colOff>76200</xdr:colOff>
      <xdr:row>25</xdr:row>
      <xdr:rowOff>47625</xdr:rowOff>
    </xdr:from>
    <xdr:to>
      <xdr:col>1</xdr:col>
      <xdr:colOff>580200</xdr:colOff>
      <xdr:row>27</xdr:row>
      <xdr:rowOff>132525</xdr:rowOff>
    </xdr:to>
    <xdr:pic>
      <xdr:nvPicPr>
        <xdr:cNvPr id="8" name="Picture 7">
          <a:extLst>
            <a:ext uri="{FF2B5EF4-FFF2-40B4-BE49-F238E27FC236}">
              <a16:creationId xmlns:a16="http://schemas.microsoft.com/office/drawing/2014/main" id="{A7D1D798-99F5-43E3-B29D-494FBCA8EB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5353050"/>
          <a:ext cx="504000" cy="504000"/>
        </a:xfrm>
        <a:prstGeom prst="rect">
          <a:avLst/>
        </a:prstGeom>
      </xdr:spPr>
    </xdr:pic>
    <xdr:clientData/>
  </xdr:twoCellAnchor>
  <xdr:twoCellAnchor>
    <xdr:from>
      <xdr:col>1</xdr:col>
      <xdr:colOff>76200</xdr:colOff>
      <xdr:row>28</xdr:row>
      <xdr:rowOff>47625</xdr:rowOff>
    </xdr:from>
    <xdr:to>
      <xdr:col>1</xdr:col>
      <xdr:colOff>580200</xdr:colOff>
      <xdr:row>30</xdr:row>
      <xdr:rowOff>132525</xdr:rowOff>
    </xdr:to>
    <xdr:pic>
      <xdr:nvPicPr>
        <xdr:cNvPr id="9" name="Picture 8">
          <a:extLst>
            <a:ext uri="{FF2B5EF4-FFF2-40B4-BE49-F238E27FC236}">
              <a16:creationId xmlns:a16="http://schemas.microsoft.com/office/drawing/2014/main" id="{1503E14C-C7C0-42A9-8FD9-1FD012B02F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5981700"/>
          <a:ext cx="504000" cy="504000"/>
        </a:xfrm>
        <a:prstGeom prst="rect">
          <a:avLst/>
        </a:prstGeom>
      </xdr:spPr>
    </xdr:pic>
    <xdr:clientData/>
  </xdr:twoCellAnchor>
  <xdr:twoCellAnchor>
    <xdr:from>
      <xdr:col>1</xdr:col>
      <xdr:colOff>85725</xdr:colOff>
      <xdr:row>31</xdr:row>
      <xdr:rowOff>57150</xdr:rowOff>
    </xdr:from>
    <xdr:to>
      <xdr:col>1</xdr:col>
      <xdr:colOff>589725</xdr:colOff>
      <xdr:row>33</xdr:row>
      <xdr:rowOff>142050</xdr:rowOff>
    </xdr:to>
    <xdr:pic>
      <xdr:nvPicPr>
        <xdr:cNvPr id="10" name="Picture 9">
          <a:extLst>
            <a:ext uri="{FF2B5EF4-FFF2-40B4-BE49-F238E27FC236}">
              <a16:creationId xmlns:a16="http://schemas.microsoft.com/office/drawing/2014/main" id="{DAF0AC21-E86D-4A5A-BBCB-4BA901FB556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5325" y="6619875"/>
          <a:ext cx="504000" cy="504000"/>
        </a:xfrm>
        <a:prstGeom prst="rect">
          <a:avLst/>
        </a:prstGeom>
      </xdr:spPr>
    </xdr:pic>
    <xdr:clientData/>
  </xdr:twoCellAnchor>
  <xdr:twoCellAnchor>
    <xdr:from>
      <xdr:col>1</xdr:col>
      <xdr:colOff>95250</xdr:colOff>
      <xdr:row>34</xdr:row>
      <xdr:rowOff>66675</xdr:rowOff>
    </xdr:from>
    <xdr:to>
      <xdr:col>1</xdr:col>
      <xdr:colOff>599250</xdr:colOff>
      <xdr:row>36</xdr:row>
      <xdr:rowOff>151575</xdr:rowOff>
    </xdr:to>
    <xdr:pic>
      <xdr:nvPicPr>
        <xdr:cNvPr id="11" name="Picture 10">
          <a:extLst>
            <a:ext uri="{FF2B5EF4-FFF2-40B4-BE49-F238E27FC236}">
              <a16:creationId xmlns:a16="http://schemas.microsoft.com/office/drawing/2014/main" id="{B65354DD-F3C8-4C45-BAA2-7ADA106CE7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4850" y="7258050"/>
          <a:ext cx="504000" cy="504000"/>
        </a:xfrm>
        <a:prstGeom prst="rect">
          <a:avLst/>
        </a:prstGeom>
      </xdr:spPr>
    </xdr:pic>
    <xdr:clientData/>
  </xdr:twoCellAnchor>
  <xdr:twoCellAnchor>
    <xdr:from>
      <xdr:col>1</xdr:col>
      <xdr:colOff>76200</xdr:colOff>
      <xdr:row>37</xdr:row>
      <xdr:rowOff>28575</xdr:rowOff>
    </xdr:from>
    <xdr:to>
      <xdr:col>1</xdr:col>
      <xdr:colOff>580200</xdr:colOff>
      <xdr:row>39</xdr:row>
      <xdr:rowOff>151575</xdr:rowOff>
    </xdr:to>
    <xdr:pic>
      <xdr:nvPicPr>
        <xdr:cNvPr id="12" name="Picture 11">
          <a:extLst>
            <a:ext uri="{FF2B5EF4-FFF2-40B4-BE49-F238E27FC236}">
              <a16:creationId xmlns:a16="http://schemas.microsoft.com/office/drawing/2014/main" id="{9019F8B7-25C5-4FBB-9273-586F49B75E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5800" y="7848600"/>
          <a:ext cx="504000" cy="504000"/>
        </a:xfrm>
        <a:prstGeom prst="rect">
          <a:avLst/>
        </a:prstGeom>
      </xdr:spPr>
    </xdr:pic>
    <xdr:clientData/>
  </xdr:twoCellAnchor>
  <xdr:twoCellAnchor>
    <xdr:from>
      <xdr:col>1</xdr:col>
      <xdr:colOff>85725</xdr:colOff>
      <xdr:row>40</xdr:row>
      <xdr:rowOff>28575</xdr:rowOff>
    </xdr:from>
    <xdr:to>
      <xdr:col>1</xdr:col>
      <xdr:colOff>589725</xdr:colOff>
      <xdr:row>42</xdr:row>
      <xdr:rowOff>151575</xdr:rowOff>
    </xdr:to>
    <xdr:pic>
      <xdr:nvPicPr>
        <xdr:cNvPr id="13" name="Picture 12">
          <a:extLst>
            <a:ext uri="{FF2B5EF4-FFF2-40B4-BE49-F238E27FC236}">
              <a16:creationId xmlns:a16="http://schemas.microsoft.com/office/drawing/2014/main" id="{F8885E24-556A-4F1A-BA99-96DEB2D71E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439150"/>
          <a:ext cx="504000" cy="504000"/>
        </a:xfrm>
        <a:prstGeom prst="rect">
          <a:avLst/>
        </a:prstGeom>
      </xdr:spPr>
    </xdr:pic>
    <xdr:clientData/>
  </xdr:twoCellAnchor>
  <xdr:twoCellAnchor>
    <xdr:from>
      <xdr:col>1</xdr:col>
      <xdr:colOff>76200</xdr:colOff>
      <xdr:row>44</xdr:row>
      <xdr:rowOff>76200</xdr:rowOff>
    </xdr:from>
    <xdr:to>
      <xdr:col>1</xdr:col>
      <xdr:colOff>580200</xdr:colOff>
      <xdr:row>46</xdr:row>
      <xdr:rowOff>161100</xdr:rowOff>
    </xdr:to>
    <xdr:pic>
      <xdr:nvPicPr>
        <xdr:cNvPr id="16" name="Picture 15">
          <a:extLst>
            <a:ext uri="{FF2B5EF4-FFF2-40B4-BE49-F238E27FC236}">
              <a16:creationId xmlns:a16="http://schemas.microsoft.com/office/drawing/2014/main" id="{9AB29ABD-D665-42FC-9157-88E7B87136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5800" y="10477500"/>
          <a:ext cx="504000" cy="504000"/>
        </a:xfrm>
        <a:prstGeom prst="rect">
          <a:avLst/>
        </a:prstGeom>
      </xdr:spPr>
    </xdr:pic>
    <xdr:clientData/>
  </xdr:twoCellAnchor>
  <xdr:twoCellAnchor>
    <xdr:from>
      <xdr:col>1</xdr:col>
      <xdr:colOff>85725</xdr:colOff>
      <xdr:row>47</xdr:row>
      <xdr:rowOff>66675</xdr:rowOff>
    </xdr:from>
    <xdr:to>
      <xdr:col>1</xdr:col>
      <xdr:colOff>589725</xdr:colOff>
      <xdr:row>49</xdr:row>
      <xdr:rowOff>151575</xdr:rowOff>
    </xdr:to>
    <xdr:pic>
      <xdr:nvPicPr>
        <xdr:cNvPr id="17" name="Picture 16">
          <a:extLst>
            <a:ext uri="{FF2B5EF4-FFF2-40B4-BE49-F238E27FC236}">
              <a16:creationId xmlns:a16="http://schemas.microsoft.com/office/drawing/2014/main" id="{4D99F0AB-779F-4D88-9214-830488347B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11096625"/>
          <a:ext cx="504000" cy="504000"/>
        </a:xfrm>
        <a:prstGeom prst="rect">
          <a:avLst/>
        </a:prstGeom>
      </xdr:spPr>
    </xdr:pic>
    <xdr:clientData/>
  </xdr:twoCellAnchor>
  <xdr:twoCellAnchor>
    <xdr:from>
      <xdr:col>1</xdr:col>
      <xdr:colOff>76200</xdr:colOff>
      <xdr:row>50</xdr:row>
      <xdr:rowOff>28575</xdr:rowOff>
    </xdr:from>
    <xdr:to>
      <xdr:col>1</xdr:col>
      <xdr:colOff>580200</xdr:colOff>
      <xdr:row>52</xdr:row>
      <xdr:rowOff>113475</xdr:rowOff>
    </xdr:to>
    <xdr:pic>
      <xdr:nvPicPr>
        <xdr:cNvPr id="18" name="Picture 17">
          <a:extLst>
            <a:ext uri="{FF2B5EF4-FFF2-40B4-BE49-F238E27FC236}">
              <a16:creationId xmlns:a16="http://schemas.microsoft.com/office/drawing/2014/main" id="{107EA768-C570-4102-AF74-CBC9F96C21C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5800" y="11687175"/>
          <a:ext cx="504000" cy="504000"/>
        </a:xfrm>
        <a:prstGeom prst="rect">
          <a:avLst/>
        </a:prstGeom>
      </xdr:spPr>
    </xdr:pic>
    <xdr:clientData/>
  </xdr:twoCellAnchor>
  <xdr:twoCellAnchor>
    <xdr:from>
      <xdr:col>1</xdr:col>
      <xdr:colOff>95250</xdr:colOff>
      <xdr:row>53</xdr:row>
      <xdr:rowOff>47625</xdr:rowOff>
    </xdr:from>
    <xdr:to>
      <xdr:col>1</xdr:col>
      <xdr:colOff>599250</xdr:colOff>
      <xdr:row>55</xdr:row>
      <xdr:rowOff>132525</xdr:rowOff>
    </xdr:to>
    <xdr:pic>
      <xdr:nvPicPr>
        <xdr:cNvPr id="19" name="Picture 18">
          <a:extLst>
            <a:ext uri="{FF2B5EF4-FFF2-40B4-BE49-F238E27FC236}">
              <a16:creationId xmlns:a16="http://schemas.microsoft.com/office/drawing/2014/main" id="{755E9011-A15D-45CC-944E-CC53C0D00F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12334875"/>
          <a:ext cx="504000" cy="504000"/>
        </a:xfrm>
        <a:prstGeom prst="rect">
          <a:avLst/>
        </a:prstGeom>
      </xdr:spPr>
    </xdr:pic>
    <xdr:clientData/>
  </xdr:twoCellAnchor>
  <xdr:twoCellAnchor>
    <xdr:from>
      <xdr:col>1</xdr:col>
      <xdr:colOff>85725</xdr:colOff>
      <xdr:row>56</xdr:row>
      <xdr:rowOff>66675</xdr:rowOff>
    </xdr:from>
    <xdr:to>
      <xdr:col>1</xdr:col>
      <xdr:colOff>589725</xdr:colOff>
      <xdr:row>58</xdr:row>
      <xdr:rowOff>151575</xdr:rowOff>
    </xdr:to>
    <xdr:pic>
      <xdr:nvPicPr>
        <xdr:cNvPr id="20" name="Picture 19">
          <a:extLst>
            <a:ext uri="{FF2B5EF4-FFF2-40B4-BE49-F238E27FC236}">
              <a16:creationId xmlns:a16="http://schemas.microsoft.com/office/drawing/2014/main" id="{EA48B850-87C6-473A-9F31-E03690D2D8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5" y="12982575"/>
          <a:ext cx="504000" cy="504000"/>
        </a:xfrm>
        <a:prstGeom prst="rect">
          <a:avLst/>
        </a:prstGeom>
      </xdr:spPr>
    </xdr:pic>
    <xdr:clientData/>
  </xdr:twoCellAnchor>
  <xdr:twoCellAnchor>
    <xdr:from>
      <xdr:col>1</xdr:col>
      <xdr:colOff>76200</xdr:colOff>
      <xdr:row>59</xdr:row>
      <xdr:rowOff>47625</xdr:rowOff>
    </xdr:from>
    <xdr:to>
      <xdr:col>1</xdr:col>
      <xdr:colOff>580200</xdr:colOff>
      <xdr:row>61</xdr:row>
      <xdr:rowOff>132525</xdr:rowOff>
    </xdr:to>
    <xdr:pic>
      <xdr:nvPicPr>
        <xdr:cNvPr id="21" name="Picture 20">
          <a:extLst>
            <a:ext uri="{FF2B5EF4-FFF2-40B4-BE49-F238E27FC236}">
              <a16:creationId xmlns:a16="http://schemas.microsoft.com/office/drawing/2014/main" id="{A317594D-42EE-4EF2-93FC-59E5FAB7ED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13592175"/>
          <a:ext cx="504000" cy="504000"/>
        </a:xfrm>
        <a:prstGeom prst="rect">
          <a:avLst/>
        </a:prstGeom>
      </xdr:spPr>
    </xdr:pic>
    <xdr:clientData/>
  </xdr:twoCellAnchor>
  <xdr:twoCellAnchor>
    <xdr:from>
      <xdr:col>1</xdr:col>
      <xdr:colOff>85725</xdr:colOff>
      <xdr:row>62</xdr:row>
      <xdr:rowOff>57150</xdr:rowOff>
    </xdr:from>
    <xdr:to>
      <xdr:col>1</xdr:col>
      <xdr:colOff>589725</xdr:colOff>
      <xdr:row>64</xdr:row>
      <xdr:rowOff>142050</xdr:rowOff>
    </xdr:to>
    <xdr:pic>
      <xdr:nvPicPr>
        <xdr:cNvPr id="22" name="Picture 21">
          <a:extLst>
            <a:ext uri="{FF2B5EF4-FFF2-40B4-BE49-F238E27FC236}">
              <a16:creationId xmlns:a16="http://schemas.microsoft.com/office/drawing/2014/main" id="{5B10193A-D9AC-45D7-B756-9C61332E213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5325" y="14230350"/>
          <a:ext cx="504000" cy="504000"/>
        </a:xfrm>
        <a:prstGeom prst="rect">
          <a:avLst/>
        </a:prstGeom>
      </xdr:spPr>
    </xdr:pic>
    <xdr:clientData/>
  </xdr:twoCellAnchor>
  <xdr:twoCellAnchor>
    <xdr:from>
      <xdr:col>1</xdr:col>
      <xdr:colOff>76200</xdr:colOff>
      <xdr:row>65</xdr:row>
      <xdr:rowOff>47625</xdr:rowOff>
    </xdr:from>
    <xdr:to>
      <xdr:col>1</xdr:col>
      <xdr:colOff>580200</xdr:colOff>
      <xdr:row>67</xdr:row>
      <xdr:rowOff>132525</xdr:rowOff>
    </xdr:to>
    <xdr:pic>
      <xdr:nvPicPr>
        <xdr:cNvPr id="23" name="Picture 22">
          <a:extLst>
            <a:ext uri="{FF2B5EF4-FFF2-40B4-BE49-F238E27FC236}">
              <a16:creationId xmlns:a16="http://schemas.microsoft.com/office/drawing/2014/main" id="{140F66B0-131C-43DF-8B24-FF8DCE73F71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14849475"/>
          <a:ext cx="504000" cy="504000"/>
        </a:xfrm>
        <a:prstGeom prst="rect">
          <a:avLst/>
        </a:prstGeom>
      </xdr:spPr>
    </xdr:pic>
    <xdr:clientData/>
  </xdr:twoCellAnchor>
  <xdr:twoCellAnchor>
    <xdr:from>
      <xdr:col>1</xdr:col>
      <xdr:colOff>66675</xdr:colOff>
      <xdr:row>68</xdr:row>
      <xdr:rowOff>66675</xdr:rowOff>
    </xdr:from>
    <xdr:to>
      <xdr:col>1</xdr:col>
      <xdr:colOff>570675</xdr:colOff>
      <xdr:row>70</xdr:row>
      <xdr:rowOff>151575</xdr:rowOff>
    </xdr:to>
    <xdr:pic>
      <xdr:nvPicPr>
        <xdr:cNvPr id="24" name="Picture 23">
          <a:extLst>
            <a:ext uri="{FF2B5EF4-FFF2-40B4-BE49-F238E27FC236}">
              <a16:creationId xmlns:a16="http://schemas.microsoft.com/office/drawing/2014/main" id="{9166DE1D-B78C-4AED-BC0F-87863F7DB49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275" y="15497175"/>
          <a:ext cx="504000" cy="504000"/>
        </a:xfrm>
        <a:prstGeom prst="rect">
          <a:avLst/>
        </a:prstGeom>
      </xdr:spPr>
    </xdr:pic>
    <xdr:clientData/>
  </xdr:twoCellAnchor>
  <xdr:twoCellAnchor>
    <xdr:from>
      <xdr:col>1</xdr:col>
      <xdr:colOff>47625</xdr:colOff>
      <xdr:row>71</xdr:row>
      <xdr:rowOff>57150</xdr:rowOff>
    </xdr:from>
    <xdr:to>
      <xdr:col>1</xdr:col>
      <xdr:colOff>551625</xdr:colOff>
      <xdr:row>73</xdr:row>
      <xdr:rowOff>142050</xdr:rowOff>
    </xdr:to>
    <xdr:pic>
      <xdr:nvPicPr>
        <xdr:cNvPr id="25" name="Picture 24">
          <a:extLst>
            <a:ext uri="{FF2B5EF4-FFF2-40B4-BE49-F238E27FC236}">
              <a16:creationId xmlns:a16="http://schemas.microsoft.com/office/drawing/2014/main" id="{58731E6F-1D3B-4BC9-996E-0C56B8447D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7225" y="16116300"/>
          <a:ext cx="504000" cy="504000"/>
        </a:xfrm>
        <a:prstGeom prst="rect">
          <a:avLst/>
        </a:prstGeom>
      </xdr:spPr>
    </xdr:pic>
    <xdr:clientData/>
  </xdr:twoCellAnchor>
  <xdr:twoCellAnchor>
    <xdr:from>
      <xdr:col>1</xdr:col>
      <xdr:colOff>76200</xdr:colOff>
      <xdr:row>74</xdr:row>
      <xdr:rowOff>47625</xdr:rowOff>
    </xdr:from>
    <xdr:to>
      <xdr:col>1</xdr:col>
      <xdr:colOff>580200</xdr:colOff>
      <xdr:row>76</xdr:row>
      <xdr:rowOff>132525</xdr:rowOff>
    </xdr:to>
    <xdr:pic>
      <xdr:nvPicPr>
        <xdr:cNvPr id="26" name="Picture 25">
          <a:extLst>
            <a:ext uri="{FF2B5EF4-FFF2-40B4-BE49-F238E27FC236}">
              <a16:creationId xmlns:a16="http://schemas.microsoft.com/office/drawing/2014/main" id="{9457534C-C039-4B19-B54E-A4E95E8DD84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5800" y="16735425"/>
          <a:ext cx="504000" cy="504000"/>
        </a:xfrm>
        <a:prstGeom prst="rect">
          <a:avLst/>
        </a:prstGeom>
      </xdr:spPr>
    </xdr:pic>
    <xdr:clientData/>
  </xdr:twoCellAnchor>
  <xdr:twoCellAnchor>
    <xdr:from>
      <xdr:col>1</xdr:col>
      <xdr:colOff>95250</xdr:colOff>
      <xdr:row>77</xdr:row>
      <xdr:rowOff>66675</xdr:rowOff>
    </xdr:from>
    <xdr:to>
      <xdr:col>1</xdr:col>
      <xdr:colOff>599250</xdr:colOff>
      <xdr:row>79</xdr:row>
      <xdr:rowOff>151575</xdr:rowOff>
    </xdr:to>
    <xdr:pic>
      <xdr:nvPicPr>
        <xdr:cNvPr id="27" name="Picture 26">
          <a:extLst>
            <a:ext uri="{FF2B5EF4-FFF2-40B4-BE49-F238E27FC236}">
              <a16:creationId xmlns:a16="http://schemas.microsoft.com/office/drawing/2014/main" id="{D5724AA4-4FB4-4DEC-AA39-D571F49BF2B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4850" y="17383125"/>
          <a:ext cx="504000" cy="504000"/>
        </a:xfrm>
        <a:prstGeom prst="rect">
          <a:avLst/>
        </a:prstGeom>
      </xdr:spPr>
    </xdr:pic>
    <xdr:clientData/>
  </xdr:twoCellAnchor>
  <xdr:twoCellAnchor>
    <xdr:from>
      <xdr:col>1</xdr:col>
      <xdr:colOff>66675</xdr:colOff>
      <xdr:row>81</xdr:row>
      <xdr:rowOff>28575</xdr:rowOff>
    </xdr:from>
    <xdr:to>
      <xdr:col>1</xdr:col>
      <xdr:colOff>570675</xdr:colOff>
      <xdr:row>83</xdr:row>
      <xdr:rowOff>151575</xdr:rowOff>
    </xdr:to>
    <xdr:pic>
      <xdr:nvPicPr>
        <xdr:cNvPr id="29" name="Picture 28">
          <a:extLst>
            <a:ext uri="{FF2B5EF4-FFF2-40B4-BE49-F238E27FC236}">
              <a16:creationId xmlns:a16="http://schemas.microsoft.com/office/drawing/2014/main" id="{11C80A1A-DAD4-4980-9BEA-B587D4FA40E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18754725"/>
          <a:ext cx="504000" cy="504000"/>
        </a:xfrm>
        <a:prstGeom prst="rect">
          <a:avLst/>
        </a:prstGeom>
      </xdr:spPr>
    </xdr:pic>
    <xdr:clientData/>
  </xdr:twoCellAnchor>
  <xdr:twoCellAnchor>
    <xdr:from>
      <xdr:col>1</xdr:col>
      <xdr:colOff>104775</xdr:colOff>
      <xdr:row>84</xdr:row>
      <xdr:rowOff>57150</xdr:rowOff>
    </xdr:from>
    <xdr:to>
      <xdr:col>1</xdr:col>
      <xdr:colOff>608775</xdr:colOff>
      <xdr:row>86</xdr:row>
      <xdr:rowOff>180150</xdr:rowOff>
    </xdr:to>
    <xdr:pic>
      <xdr:nvPicPr>
        <xdr:cNvPr id="30" name="Picture 29">
          <a:extLst>
            <a:ext uri="{FF2B5EF4-FFF2-40B4-BE49-F238E27FC236}">
              <a16:creationId xmlns:a16="http://schemas.microsoft.com/office/drawing/2014/main" id="{D26DB5AE-F225-482E-A98D-D40304A37C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19364325"/>
          <a:ext cx="504000" cy="504000"/>
        </a:xfrm>
        <a:prstGeom prst="rect">
          <a:avLst/>
        </a:prstGeom>
      </xdr:spPr>
    </xdr:pic>
    <xdr:clientData/>
  </xdr:twoCellAnchor>
  <xdr:twoCellAnchor>
    <xdr:from>
      <xdr:col>1</xdr:col>
      <xdr:colOff>76200</xdr:colOff>
      <xdr:row>87</xdr:row>
      <xdr:rowOff>38100</xdr:rowOff>
    </xdr:from>
    <xdr:to>
      <xdr:col>1</xdr:col>
      <xdr:colOff>580200</xdr:colOff>
      <xdr:row>89</xdr:row>
      <xdr:rowOff>161100</xdr:rowOff>
    </xdr:to>
    <xdr:pic>
      <xdr:nvPicPr>
        <xdr:cNvPr id="31" name="Picture 30">
          <a:extLst>
            <a:ext uri="{FF2B5EF4-FFF2-40B4-BE49-F238E27FC236}">
              <a16:creationId xmlns:a16="http://schemas.microsoft.com/office/drawing/2014/main" id="{8A260824-5D34-4207-8113-3B8984E0FE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5800" y="19926300"/>
          <a:ext cx="504000" cy="504000"/>
        </a:xfrm>
        <a:prstGeom prst="rect">
          <a:avLst/>
        </a:prstGeom>
      </xdr:spPr>
    </xdr:pic>
    <xdr:clientData/>
  </xdr:twoCellAnchor>
  <xdr:twoCellAnchor>
    <xdr:from>
      <xdr:col>1</xdr:col>
      <xdr:colOff>85725</xdr:colOff>
      <xdr:row>90</xdr:row>
      <xdr:rowOff>47625</xdr:rowOff>
    </xdr:from>
    <xdr:to>
      <xdr:col>1</xdr:col>
      <xdr:colOff>589725</xdr:colOff>
      <xdr:row>92</xdr:row>
      <xdr:rowOff>170625</xdr:rowOff>
    </xdr:to>
    <xdr:pic>
      <xdr:nvPicPr>
        <xdr:cNvPr id="32" name="Picture 31">
          <a:extLst>
            <a:ext uri="{FF2B5EF4-FFF2-40B4-BE49-F238E27FC236}">
              <a16:creationId xmlns:a16="http://schemas.microsoft.com/office/drawing/2014/main" id="{33005137-AB45-49FF-AB45-2DF88CB708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 y="20516850"/>
          <a:ext cx="504000" cy="504000"/>
        </a:xfrm>
        <a:prstGeom prst="rect">
          <a:avLst/>
        </a:prstGeom>
      </xdr:spPr>
    </xdr:pic>
    <xdr:clientData/>
  </xdr:twoCellAnchor>
  <xdr:twoCellAnchor>
    <xdr:from>
      <xdr:col>1</xdr:col>
      <xdr:colOff>66675</xdr:colOff>
      <xdr:row>93</xdr:row>
      <xdr:rowOff>57150</xdr:rowOff>
    </xdr:from>
    <xdr:to>
      <xdr:col>1</xdr:col>
      <xdr:colOff>570675</xdr:colOff>
      <xdr:row>95</xdr:row>
      <xdr:rowOff>180150</xdr:rowOff>
    </xdr:to>
    <xdr:pic>
      <xdr:nvPicPr>
        <xdr:cNvPr id="33" name="Picture 32">
          <a:extLst>
            <a:ext uri="{FF2B5EF4-FFF2-40B4-BE49-F238E27FC236}">
              <a16:creationId xmlns:a16="http://schemas.microsoft.com/office/drawing/2014/main" id="{31883B5B-2F37-4CAF-A1D4-00960BCB3A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21107400"/>
          <a:ext cx="504000" cy="504000"/>
        </a:xfrm>
        <a:prstGeom prst="rect">
          <a:avLst/>
        </a:prstGeom>
      </xdr:spPr>
    </xdr:pic>
    <xdr:clientData/>
  </xdr:twoCellAnchor>
  <xdr:twoCellAnchor>
    <xdr:from>
      <xdr:col>1</xdr:col>
      <xdr:colOff>66675</xdr:colOff>
      <xdr:row>96</xdr:row>
      <xdr:rowOff>28575</xdr:rowOff>
    </xdr:from>
    <xdr:to>
      <xdr:col>1</xdr:col>
      <xdr:colOff>570675</xdr:colOff>
      <xdr:row>98</xdr:row>
      <xdr:rowOff>151575</xdr:rowOff>
    </xdr:to>
    <xdr:pic>
      <xdr:nvPicPr>
        <xdr:cNvPr id="34" name="Picture 33">
          <a:extLst>
            <a:ext uri="{FF2B5EF4-FFF2-40B4-BE49-F238E27FC236}">
              <a16:creationId xmlns:a16="http://schemas.microsoft.com/office/drawing/2014/main" id="{44C2FF06-E9C2-4D1D-9BB5-A14DFA45D1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21659850"/>
          <a:ext cx="504000" cy="504000"/>
        </a:xfrm>
        <a:prstGeom prst="rect">
          <a:avLst/>
        </a:prstGeom>
      </xdr:spPr>
    </xdr:pic>
    <xdr:clientData/>
  </xdr:twoCellAnchor>
  <xdr:twoCellAnchor>
    <xdr:from>
      <xdr:col>1</xdr:col>
      <xdr:colOff>95250</xdr:colOff>
      <xdr:row>99</xdr:row>
      <xdr:rowOff>28575</xdr:rowOff>
    </xdr:from>
    <xdr:to>
      <xdr:col>1</xdr:col>
      <xdr:colOff>599250</xdr:colOff>
      <xdr:row>101</xdr:row>
      <xdr:rowOff>151575</xdr:rowOff>
    </xdr:to>
    <xdr:pic>
      <xdr:nvPicPr>
        <xdr:cNvPr id="35" name="Picture 34">
          <a:extLst>
            <a:ext uri="{FF2B5EF4-FFF2-40B4-BE49-F238E27FC236}">
              <a16:creationId xmlns:a16="http://schemas.microsoft.com/office/drawing/2014/main" id="{2CFFCEF8-76F8-4C15-9542-114548FE7B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4850" y="22240875"/>
          <a:ext cx="504000" cy="504000"/>
        </a:xfrm>
        <a:prstGeom prst="rect">
          <a:avLst/>
        </a:prstGeom>
      </xdr:spPr>
    </xdr:pic>
    <xdr:clientData/>
  </xdr:twoCellAnchor>
  <xdr:twoCellAnchor>
    <xdr:from>
      <xdr:col>1</xdr:col>
      <xdr:colOff>66675</xdr:colOff>
      <xdr:row>102</xdr:row>
      <xdr:rowOff>28575</xdr:rowOff>
    </xdr:from>
    <xdr:to>
      <xdr:col>1</xdr:col>
      <xdr:colOff>570675</xdr:colOff>
      <xdr:row>104</xdr:row>
      <xdr:rowOff>151575</xdr:rowOff>
    </xdr:to>
    <xdr:pic>
      <xdr:nvPicPr>
        <xdr:cNvPr id="36" name="Picture 35">
          <a:extLst>
            <a:ext uri="{FF2B5EF4-FFF2-40B4-BE49-F238E27FC236}">
              <a16:creationId xmlns:a16="http://schemas.microsoft.com/office/drawing/2014/main" id="{EA762D75-823C-477E-AAD3-CEFD28BA81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275" y="22821900"/>
          <a:ext cx="504000" cy="504000"/>
        </a:xfrm>
        <a:prstGeom prst="rect">
          <a:avLst/>
        </a:prstGeom>
      </xdr:spPr>
    </xdr:pic>
    <xdr:clientData/>
  </xdr:twoCellAnchor>
  <xdr:twoCellAnchor>
    <xdr:from>
      <xdr:col>1</xdr:col>
      <xdr:colOff>66675</xdr:colOff>
      <xdr:row>105</xdr:row>
      <xdr:rowOff>38100</xdr:rowOff>
    </xdr:from>
    <xdr:to>
      <xdr:col>1</xdr:col>
      <xdr:colOff>570675</xdr:colOff>
      <xdr:row>107</xdr:row>
      <xdr:rowOff>161100</xdr:rowOff>
    </xdr:to>
    <xdr:pic>
      <xdr:nvPicPr>
        <xdr:cNvPr id="37" name="Picture 36">
          <a:extLst>
            <a:ext uri="{FF2B5EF4-FFF2-40B4-BE49-F238E27FC236}">
              <a16:creationId xmlns:a16="http://schemas.microsoft.com/office/drawing/2014/main" id="{CF8A29E0-A84D-4E43-98AD-064F47ED09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6275" y="23412450"/>
          <a:ext cx="504000" cy="504000"/>
        </a:xfrm>
        <a:prstGeom prst="rect">
          <a:avLst/>
        </a:prstGeom>
      </xdr:spPr>
    </xdr:pic>
    <xdr:clientData/>
  </xdr:twoCellAnchor>
  <xdr:twoCellAnchor>
    <xdr:from>
      <xdr:col>1</xdr:col>
      <xdr:colOff>66675</xdr:colOff>
      <xdr:row>108</xdr:row>
      <xdr:rowOff>28575</xdr:rowOff>
    </xdr:from>
    <xdr:to>
      <xdr:col>1</xdr:col>
      <xdr:colOff>570675</xdr:colOff>
      <xdr:row>110</xdr:row>
      <xdr:rowOff>151575</xdr:rowOff>
    </xdr:to>
    <xdr:pic>
      <xdr:nvPicPr>
        <xdr:cNvPr id="38" name="Picture 37">
          <a:extLst>
            <a:ext uri="{FF2B5EF4-FFF2-40B4-BE49-F238E27FC236}">
              <a16:creationId xmlns:a16="http://schemas.microsoft.com/office/drawing/2014/main" id="{5D179F88-CA02-4976-A2A4-005ECD7F29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22545675"/>
          <a:ext cx="504000" cy="504000"/>
        </a:xfrm>
        <a:prstGeom prst="rect">
          <a:avLst/>
        </a:prstGeom>
      </xdr:spPr>
    </xdr:pic>
    <xdr:clientData/>
  </xdr:twoCellAnchor>
  <xdr:twoCellAnchor>
    <xdr:from>
      <xdr:col>1</xdr:col>
      <xdr:colOff>47625</xdr:colOff>
      <xdr:row>111</xdr:row>
      <xdr:rowOff>38100</xdr:rowOff>
    </xdr:from>
    <xdr:to>
      <xdr:col>1</xdr:col>
      <xdr:colOff>551625</xdr:colOff>
      <xdr:row>113</xdr:row>
      <xdr:rowOff>161100</xdr:rowOff>
    </xdr:to>
    <xdr:pic>
      <xdr:nvPicPr>
        <xdr:cNvPr id="39" name="Picture 38">
          <a:extLst>
            <a:ext uri="{FF2B5EF4-FFF2-40B4-BE49-F238E27FC236}">
              <a16:creationId xmlns:a16="http://schemas.microsoft.com/office/drawing/2014/main" id="{2760E47E-5F94-441D-AA56-0F26DFC2013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7225" y="24574500"/>
          <a:ext cx="504000" cy="504000"/>
        </a:xfrm>
        <a:prstGeom prst="rect">
          <a:avLst/>
        </a:prstGeom>
      </xdr:spPr>
    </xdr:pic>
    <xdr:clientData/>
  </xdr:twoCellAnchor>
  <xdr:twoCellAnchor>
    <xdr:from>
      <xdr:col>1</xdr:col>
      <xdr:colOff>66675</xdr:colOff>
      <xdr:row>114</xdr:row>
      <xdr:rowOff>28575</xdr:rowOff>
    </xdr:from>
    <xdr:to>
      <xdr:col>1</xdr:col>
      <xdr:colOff>570675</xdr:colOff>
      <xdr:row>116</xdr:row>
      <xdr:rowOff>151575</xdr:rowOff>
    </xdr:to>
    <xdr:pic>
      <xdr:nvPicPr>
        <xdr:cNvPr id="40" name="Picture 39">
          <a:extLst>
            <a:ext uri="{FF2B5EF4-FFF2-40B4-BE49-F238E27FC236}">
              <a16:creationId xmlns:a16="http://schemas.microsoft.com/office/drawing/2014/main" id="{50E02C7A-228E-43FC-BAE5-A3ADF52CAF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6275" y="25146000"/>
          <a:ext cx="504000" cy="504000"/>
        </a:xfrm>
        <a:prstGeom prst="rect">
          <a:avLst/>
        </a:prstGeom>
      </xdr:spPr>
    </xdr:pic>
    <xdr:clientData/>
  </xdr:twoCellAnchor>
  <xdr:twoCellAnchor>
    <xdr:from>
      <xdr:col>1</xdr:col>
      <xdr:colOff>66675</xdr:colOff>
      <xdr:row>117</xdr:row>
      <xdr:rowOff>47625</xdr:rowOff>
    </xdr:from>
    <xdr:to>
      <xdr:col>1</xdr:col>
      <xdr:colOff>570675</xdr:colOff>
      <xdr:row>119</xdr:row>
      <xdr:rowOff>170625</xdr:rowOff>
    </xdr:to>
    <xdr:pic>
      <xdr:nvPicPr>
        <xdr:cNvPr id="41" name="Picture 40">
          <a:extLst>
            <a:ext uri="{FF2B5EF4-FFF2-40B4-BE49-F238E27FC236}">
              <a16:creationId xmlns:a16="http://schemas.microsoft.com/office/drawing/2014/main" id="{D739ECCA-C4A3-47AE-B539-2E486BA04F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6275" y="25746075"/>
          <a:ext cx="504000" cy="504000"/>
        </a:xfrm>
        <a:prstGeom prst="rect">
          <a:avLst/>
        </a:prstGeom>
      </xdr:spPr>
    </xdr:pic>
    <xdr:clientData/>
  </xdr:twoCellAnchor>
  <xdr:twoCellAnchor>
    <xdr:from>
      <xdr:col>1</xdr:col>
      <xdr:colOff>114300</xdr:colOff>
      <xdr:row>16</xdr:row>
      <xdr:rowOff>57150</xdr:rowOff>
    </xdr:from>
    <xdr:to>
      <xdr:col>1</xdr:col>
      <xdr:colOff>618300</xdr:colOff>
      <xdr:row>18</xdr:row>
      <xdr:rowOff>142050</xdr:rowOff>
    </xdr:to>
    <xdr:pic>
      <xdr:nvPicPr>
        <xdr:cNvPr id="44" name="Picture 43">
          <a:extLst>
            <a:ext uri="{FF2B5EF4-FFF2-40B4-BE49-F238E27FC236}">
              <a16:creationId xmlns:a16="http://schemas.microsoft.com/office/drawing/2014/main" id="{6BC1D3DA-A105-47CA-9379-7C0687C91F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3476625"/>
          <a:ext cx="504000" cy="504000"/>
        </a:xfrm>
        <a:prstGeom prst="rect">
          <a:avLst/>
        </a:prstGeom>
      </xdr:spPr>
    </xdr:pic>
    <xdr:clientData/>
  </xdr:twoCellAnchor>
  <xdr:twoCellAnchor>
    <xdr:from>
      <xdr:col>1</xdr:col>
      <xdr:colOff>76200</xdr:colOff>
      <xdr:row>4</xdr:row>
      <xdr:rowOff>66675</xdr:rowOff>
    </xdr:from>
    <xdr:to>
      <xdr:col>1</xdr:col>
      <xdr:colOff>580200</xdr:colOff>
      <xdr:row>4</xdr:row>
      <xdr:rowOff>570675</xdr:rowOff>
    </xdr:to>
    <xdr:pic>
      <xdr:nvPicPr>
        <xdr:cNvPr id="48" name="Picture 47">
          <a:extLst>
            <a:ext uri="{FF2B5EF4-FFF2-40B4-BE49-F238E27FC236}">
              <a16:creationId xmlns:a16="http://schemas.microsoft.com/office/drawing/2014/main" id="{11AD55DA-A9C8-47FF-9531-56483757FF6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85800" y="1847850"/>
          <a:ext cx="504000" cy="504000"/>
        </a:xfrm>
        <a:prstGeom prst="rect">
          <a:avLst/>
        </a:prstGeom>
      </xdr:spPr>
    </xdr:pic>
    <xdr:clientData/>
  </xdr:twoCellAnchor>
  <xdr:twoCellAnchor>
    <xdr:from>
      <xdr:col>1</xdr:col>
      <xdr:colOff>95250</xdr:colOff>
      <xdr:row>10</xdr:row>
      <xdr:rowOff>85725</xdr:rowOff>
    </xdr:from>
    <xdr:to>
      <xdr:col>1</xdr:col>
      <xdr:colOff>599250</xdr:colOff>
      <xdr:row>12</xdr:row>
      <xdr:rowOff>170625</xdr:rowOff>
    </xdr:to>
    <xdr:pic>
      <xdr:nvPicPr>
        <xdr:cNvPr id="1073" name="Picture 1072">
          <a:extLst>
            <a:ext uri="{FF2B5EF4-FFF2-40B4-BE49-F238E27FC236}">
              <a16:creationId xmlns:a16="http://schemas.microsoft.com/office/drawing/2014/main" id="{9C3CABB9-260A-4799-BD45-61C5885B90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4850" y="1819275"/>
          <a:ext cx="504000" cy="504000"/>
        </a:xfrm>
        <a:prstGeom prst="rect">
          <a:avLst/>
        </a:prstGeom>
      </xdr:spPr>
    </xdr:pic>
    <xdr:clientData/>
  </xdr:twoCellAnchor>
  <xdr:twoCellAnchor>
    <xdr:from>
      <xdr:col>1</xdr:col>
      <xdr:colOff>85725</xdr:colOff>
      <xdr:row>6</xdr:row>
      <xdr:rowOff>47625</xdr:rowOff>
    </xdr:from>
    <xdr:to>
      <xdr:col>1</xdr:col>
      <xdr:colOff>589725</xdr:colOff>
      <xdr:row>8</xdr:row>
      <xdr:rowOff>132525</xdr:rowOff>
    </xdr:to>
    <xdr:pic>
      <xdr:nvPicPr>
        <xdr:cNvPr id="1075" name="Picture 1074">
          <a:extLst>
            <a:ext uri="{FF2B5EF4-FFF2-40B4-BE49-F238E27FC236}">
              <a16:creationId xmlns:a16="http://schemas.microsoft.com/office/drawing/2014/main" id="{971E5F5E-9338-4392-B982-53BFC23090B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5325" y="1781175"/>
          <a:ext cx="504000" cy="465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85725</xdr:colOff>
      <xdr:row>4</xdr:row>
      <xdr:rowOff>57150</xdr:rowOff>
    </xdr:from>
    <xdr:to>
      <xdr:col>1</xdr:col>
      <xdr:colOff>589725</xdr:colOff>
      <xdr:row>6</xdr:row>
      <xdr:rowOff>142050</xdr:rowOff>
    </xdr:to>
    <xdr:pic>
      <xdr:nvPicPr>
        <xdr:cNvPr id="2" name="Picture 1">
          <a:extLst>
            <a:ext uri="{FF2B5EF4-FFF2-40B4-BE49-F238E27FC236}">
              <a16:creationId xmlns:a16="http://schemas.microsoft.com/office/drawing/2014/main" id="{9814E0B4-BAF9-418B-B578-1B1479A973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5325" y="962025"/>
          <a:ext cx="504000" cy="504000"/>
        </a:xfrm>
        <a:prstGeom prst="rect">
          <a:avLst/>
        </a:prstGeom>
      </xdr:spPr>
    </xdr:pic>
    <xdr:clientData/>
  </xdr:twoCellAnchor>
  <xdr:twoCellAnchor>
    <xdr:from>
      <xdr:col>1</xdr:col>
      <xdr:colOff>76200</xdr:colOff>
      <xdr:row>8</xdr:row>
      <xdr:rowOff>66675</xdr:rowOff>
    </xdr:from>
    <xdr:to>
      <xdr:col>1</xdr:col>
      <xdr:colOff>580200</xdr:colOff>
      <xdr:row>9</xdr:row>
      <xdr:rowOff>256350</xdr:rowOff>
    </xdr:to>
    <xdr:pic>
      <xdr:nvPicPr>
        <xdr:cNvPr id="3" name="Picture 2">
          <a:extLst>
            <a:ext uri="{FF2B5EF4-FFF2-40B4-BE49-F238E27FC236}">
              <a16:creationId xmlns:a16="http://schemas.microsoft.com/office/drawing/2014/main" id="{546B338E-6C10-464A-AC3E-B582E07B2C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1600200"/>
          <a:ext cx="504000" cy="504000"/>
        </a:xfrm>
        <a:prstGeom prst="rect">
          <a:avLst/>
        </a:prstGeom>
      </xdr:spPr>
    </xdr:pic>
    <xdr:clientData/>
  </xdr:twoCellAnchor>
  <xdr:twoCellAnchor>
    <xdr:from>
      <xdr:col>1</xdr:col>
      <xdr:colOff>85725</xdr:colOff>
      <xdr:row>10</xdr:row>
      <xdr:rowOff>47625</xdr:rowOff>
    </xdr:from>
    <xdr:to>
      <xdr:col>1</xdr:col>
      <xdr:colOff>589725</xdr:colOff>
      <xdr:row>10</xdr:row>
      <xdr:rowOff>551625</xdr:rowOff>
    </xdr:to>
    <xdr:pic>
      <xdr:nvPicPr>
        <xdr:cNvPr id="4" name="Picture 3">
          <a:extLst>
            <a:ext uri="{FF2B5EF4-FFF2-40B4-BE49-F238E27FC236}">
              <a16:creationId xmlns:a16="http://schemas.microsoft.com/office/drawing/2014/main" id="{FB2F41CE-E88F-4510-B8A2-2A154E655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5" y="2209800"/>
          <a:ext cx="504000" cy="504000"/>
        </a:xfrm>
        <a:prstGeom prst="rect">
          <a:avLst/>
        </a:prstGeom>
      </xdr:spPr>
    </xdr:pic>
    <xdr:clientData/>
  </xdr:twoCellAnchor>
  <xdr:twoCellAnchor>
    <xdr:from>
      <xdr:col>1</xdr:col>
      <xdr:colOff>85725</xdr:colOff>
      <xdr:row>11</xdr:row>
      <xdr:rowOff>66675</xdr:rowOff>
    </xdr:from>
    <xdr:to>
      <xdr:col>1</xdr:col>
      <xdr:colOff>589725</xdr:colOff>
      <xdr:row>13</xdr:row>
      <xdr:rowOff>151575</xdr:rowOff>
    </xdr:to>
    <xdr:pic>
      <xdr:nvPicPr>
        <xdr:cNvPr id="5" name="Picture 4">
          <a:extLst>
            <a:ext uri="{FF2B5EF4-FFF2-40B4-BE49-F238E27FC236}">
              <a16:creationId xmlns:a16="http://schemas.microsoft.com/office/drawing/2014/main" id="{9E377620-4459-45F9-99DD-62825ECC6F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5325" y="2857500"/>
          <a:ext cx="504000" cy="504000"/>
        </a:xfrm>
        <a:prstGeom prst="rect">
          <a:avLst/>
        </a:prstGeom>
      </xdr:spPr>
    </xdr:pic>
    <xdr:clientData/>
  </xdr:twoCellAnchor>
  <xdr:twoCellAnchor>
    <xdr:from>
      <xdr:col>1</xdr:col>
      <xdr:colOff>57150</xdr:colOff>
      <xdr:row>14</xdr:row>
      <xdr:rowOff>76200</xdr:rowOff>
    </xdr:from>
    <xdr:to>
      <xdr:col>1</xdr:col>
      <xdr:colOff>561150</xdr:colOff>
      <xdr:row>16</xdr:row>
      <xdr:rowOff>161100</xdr:rowOff>
    </xdr:to>
    <xdr:pic>
      <xdr:nvPicPr>
        <xdr:cNvPr id="6" name="Picture 5">
          <a:extLst>
            <a:ext uri="{FF2B5EF4-FFF2-40B4-BE49-F238E27FC236}">
              <a16:creationId xmlns:a16="http://schemas.microsoft.com/office/drawing/2014/main" id="{938D76CB-0418-4F31-906B-0D06074966D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0" y="3495675"/>
          <a:ext cx="504000" cy="504000"/>
        </a:xfrm>
        <a:prstGeom prst="rect">
          <a:avLst/>
        </a:prstGeom>
      </xdr:spPr>
    </xdr:pic>
    <xdr:clientData/>
  </xdr:twoCellAnchor>
  <xdr:twoCellAnchor>
    <xdr:from>
      <xdr:col>1</xdr:col>
      <xdr:colOff>66675</xdr:colOff>
      <xdr:row>17</xdr:row>
      <xdr:rowOff>57150</xdr:rowOff>
    </xdr:from>
    <xdr:to>
      <xdr:col>1</xdr:col>
      <xdr:colOff>570675</xdr:colOff>
      <xdr:row>19</xdr:row>
      <xdr:rowOff>142050</xdr:rowOff>
    </xdr:to>
    <xdr:pic>
      <xdr:nvPicPr>
        <xdr:cNvPr id="7" name="Picture 6">
          <a:extLst>
            <a:ext uri="{FF2B5EF4-FFF2-40B4-BE49-F238E27FC236}">
              <a16:creationId xmlns:a16="http://schemas.microsoft.com/office/drawing/2014/main" id="{4CD66756-4AD8-46DF-9379-6D23DFA8B47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275" y="4105275"/>
          <a:ext cx="504000" cy="504000"/>
        </a:xfrm>
        <a:prstGeom prst="rect">
          <a:avLst/>
        </a:prstGeom>
      </xdr:spPr>
    </xdr:pic>
    <xdr:clientData/>
  </xdr:twoCellAnchor>
  <xdr:twoCellAnchor>
    <xdr:from>
      <xdr:col>1</xdr:col>
      <xdr:colOff>66675</xdr:colOff>
      <xdr:row>20</xdr:row>
      <xdr:rowOff>57150</xdr:rowOff>
    </xdr:from>
    <xdr:to>
      <xdr:col>1</xdr:col>
      <xdr:colOff>570675</xdr:colOff>
      <xdr:row>22</xdr:row>
      <xdr:rowOff>142050</xdr:rowOff>
    </xdr:to>
    <xdr:pic>
      <xdr:nvPicPr>
        <xdr:cNvPr id="8" name="Picture 7">
          <a:extLst>
            <a:ext uri="{FF2B5EF4-FFF2-40B4-BE49-F238E27FC236}">
              <a16:creationId xmlns:a16="http://schemas.microsoft.com/office/drawing/2014/main" id="{114C73D1-131E-4DF4-B30F-0374255E96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275" y="4733925"/>
          <a:ext cx="504000" cy="504000"/>
        </a:xfrm>
        <a:prstGeom prst="rect">
          <a:avLst/>
        </a:prstGeom>
      </xdr:spPr>
    </xdr:pic>
    <xdr:clientData/>
  </xdr:twoCellAnchor>
  <xdr:twoCellAnchor>
    <xdr:from>
      <xdr:col>1</xdr:col>
      <xdr:colOff>66675</xdr:colOff>
      <xdr:row>23</xdr:row>
      <xdr:rowOff>57150</xdr:rowOff>
    </xdr:from>
    <xdr:to>
      <xdr:col>1</xdr:col>
      <xdr:colOff>570675</xdr:colOff>
      <xdr:row>25</xdr:row>
      <xdr:rowOff>142050</xdr:rowOff>
    </xdr:to>
    <xdr:pic>
      <xdr:nvPicPr>
        <xdr:cNvPr id="9" name="Picture 8">
          <a:extLst>
            <a:ext uri="{FF2B5EF4-FFF2-40B4-BE49-F238E27FC236}">
              <a16:creationId xmlns:a16="http://schemas.microsoft.com/office/drawing/2014/main" id="{70DF421D-742A-4741-AF00-75E0605F0A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6275" y="5362575"/>
          <a:ext cx="504000" cy="504000"/>
        </a:xfrm>
        <a:prstGeom prst="rect">
          <a:avLst/>
        </a:prstGeom>
      </xdr:spPr>
    </xdr:pic>
    <xdr:clientData/>
  </xdr:twoCellAnchor>
  <xdr:twoCellAnchor>
    <xdr:from>
      <xdr:col>1</xdr:col>
      <xdr:colOff>47625</xdr:colOff>
      <xdr:row>26</xdr:row>
      <xdr:rowOff>76200</xdr:rowOff>
    </xdr:from>
    <xdr:to>
      <xdr:col>1</xdr:col>
      <xdr:colOff>551625</xdr:colOff>
      <xdr:row>28</xdr:row>
      <xdr:rowOff>161100</xdr:rowOff>
    </xdr:to>
    <xdr:pic>
      <xdr:nvPicPr>
        <xdr:cNvPr id="10" name="Picture 9">
          <a:extLst>
            <a:ext uri="{FF2B5EF4-FFF2-40B4-BE49-F238E27FC236}">
              <a16:creationId xmlns:a16="http://schemas.microsoft.com/office/drawing/2014/main" id="{DED71C36-8AEA-4AAF-8A87-79EE316CDD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 y="6010275"/>
          <a:ext cx="504000" cy="504000"/>
        </a:xfrm>
        <a:prstGeom prst="rect">
          <a:avLst/>
        </a:prstGeom>
      </xdr:spPr>
    </xdr:pic>
    <xdr:clientData/>
  </xdr:twoCellAnchor>
  <xdr:twoCellAnchor>
    <xdr:from>
      <xdr:col>1</xdr:col>
      <xdr:colOff>38100</xdr:colOff>
      <xdr:row>29</xdr:row>
      <xdr:rowOff>66675</xdr:rowOff>
    </xdr:from>
    <xdr:to>
      <xdr:col>1</xdr:col>
      <xdr:colOff>542100</xdr:colOff>
      <xdr:row>31</xdr:row>
      <xdr:rowOff>151575</xdr:rowOff>
    </xdr:to>
    <xdr:pic>
      <xdr:nvPicPr>
        <xdr:cNvPr id="11" name="Picture 10">
          <a:extLst>
            <a:ext uri="{FF2B5EF4-FFF2-40B4-BE49-F238E27FC236}">
              <a16:creationId xmlns:a16="http://schemas.microsoft.com/office/drawing/2014/main" id="{A862B9D1-50BB-4917-B15C-CB093403F27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7700" y="6629400"/>
          <a:ext cx="504000" cy="504000"/>
        </a:xfrm>
        <a:prstGeom prst="rect">
          <a:avLst/>
        </a:prstGeom>
      </xdr:spPr>
    </xdr:pic>
    <xdr:clientData/>
  </xdr:twoCellAnchor>
  <xdr:twoCellAnchor>
    <xdr:from>
      <xdr:col>1</xdr:col>
      <xdr:colOff>47625</xdr:colOff>
      <xdr:row>32</xdr:row>
      <xdr:rowOff>66675</xdr:rowOff>
    </xdr:from>
    <xdr:to>
      <xdr:col>1</xdr:col>
      <xdr:colOff>551625</xdr:colOff>
      <xdr:row>34</xdr:row>
      <xdr:rowOff>151575</xdr:rowOff>
    </xdr:to>
    <xdr:pic>
      <xdr:nvPicPr>
        <xdr:cNvPr id="12" name="Picture 11">
          <a:extLst>
            <a:ext uri="{FF2B5EF4-FFF2-40B4-BE49-F238E27FC236}">
              <a16:creationId xmlns:a16="http://schemas.microsoft.com/office/drawing/2014/main" id="{611CAF3C-DB79-47E2-95EE-718F922098E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7225" y="7258050"/>
          <a:ext cx="504000" cy="504000"/>
        </a:xfrm>
        <a:prstGeom prst="rect">
          <a:avLst/>
        </a:prstGeom>
      </xdr:spPr>
    </xdr:pic>
    <xdr:clientData/>
  </xdr:twoCellAnchor>
  <xdr:twoCellAnchor>
    <xdr:from>
      <xdr:col>1</xdr:col>
      <xdr:colOff>57150</xdr:colOff>
      <xdr:row>36</xdr:row>
      <xdr:rowOff>57150</xdr:rowOff>
    </xdr:from>
    <xdr:to>
      <xdr:col>1</xdr:col>
      <xdr:colOff>561150</xdr:colOff>
      <xdr:row>37</xdr:row>
      <xdr:rowOff>246825</xdr:rowOff>
    </xdr:to>
    <xdr:pic>
      <xdr:nvPicPr>
        <xdr:cNvPr id="14" name="Picture 13">
          <a:extLst>
            <a:ext uri="{FF2B5EF4-FFF2-40B4-BE49-F238E27FC236}">
              <a16:creationId xmlns:a16="http://schemas.microsoft.com/office/drawing/2014/main" id="{5E27BEC0-5532-457A-8E35-CCB7BF5A77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8705850"/>
          <a:ext cx="504000" cy="504000"/>
        </a:xfrm>
        <a:prstGeom prst="rect">
          <a:avLst/>
        </a:prstGeom>
      </xdr:spPr>
    </xdr:pic>
    <xdr:clientData/>
  </xdr:twoCellAnchor>
  <xdr:twoCellAnchor>
    <xdr:from>
      <xdr:col>1</xdr:col>
      <xdr:colOff>85725</xdr:colOff>
      <xdr:row>38</xdr:row>
      <xdr:rowOff>57150</xdr:rowOff>
    </xdr:from>
    <xdr:to>
      <xdr:col>1</xdr:col>
      <xdr:colOff>589725</xdr:colOff>
      <xdr:row>38</xdr:row>
      <xdr:rowOff>561150</xdr:rowOff>
    </xdr:to>
    <xdr:pic>
      <xdr:nvPicPr>
        <xdr:cNvPr id="15" name="Picture 14">
          <a:extLst>
            <a:ext uri="{FF2B5EF4-FFF2-40B4-BE49-F238E27FC236}">
              <a16:creationId xmlns:a16="http://schemas.microsoft.com/office/drawing/2014/main" id="{A017C0DF-C99A-4997-B9BA-33F0CB3A7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5" y="9334500"/>
          <a:ext cx="504000" cy="504000"/>
        </a:xfrm>
        <a:prstGeom prst="rect">
          <a:avLst/>
        </a:prstGeom>
      </xdr:spPr>
    </xdr:pic>
    <xdr:clientData/>
  </xdr:twoCellAnchor>
  <xdr:twoCellAnchor>
    <xdr:from>
      <xdr:col>1</xdr:col>
      <xdr:colOff>76200</xdr:colOff>
      <xdr:row>39</xdr:row>
      <xdr:rowOff>66675</xdr:rowOff>
    </xdr:from>
    <xdr:to>
      <xdr:col>1</xdr:col>
      <xdr:colOff>580200</xdr:colOff>
      <xdr:row>41</xdr:row>
      <xdr:rowOff>151575</xdr:rowOff>
    </xdr:to>
    <xdr:pic>
      <xdr:nvPicPr>
        <xdr:cNvPr id="16" name="Picture 15">
          <a:extLst>
            <a:ext uri="{FF2B5EF4-FFF2-40B4-BE49-F238E27FC236}">
              <a16:creationId xmlns:a16="http://schemas.microsoft.com/office/drawing/2014/main" id="{6939CF67-139B-4A53-8917-BE4B8FF84F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9972675"/>
          <a:ext cx="504000" cy="504000"/>
        </a:xfrm>
        <a:prstGeom prst="rect">
          <a:avLst/>
        </a:prstGeom>
      </xdr:spPr>
    </xdr:pic>
    <xdr:clientData/>
  </xdr:twoCellAnchor>
  <xdr:twoCellAnchor>
    <xdr:from>
      <xdr:col>1</xdr:col>
      <xdr:colOff>47625</xdr:colOff>
      <xdr:row>42</xdr:row>
      <xdr:rowOff>76200</xdr:rowOff>
    </xdr:from>
    <xdr:to>
      <xdr:col>1</xdr:col>
      <xdr:colOff>551625</xdr:colOff>
      <xdr:row>44</xdr:row>
      <xdr:rowOff>161100</xdr:rowOff>
    </xdr:to>
    <xdr:pic>
      <xdr:nvPicPr>
        <xdr:cNvPr id="17" name="Picture 16">
          <a:extLst>
            <a:ext uri="{FF2B5EF4-FFF2-40B4-BE49-F238E27FC236}">
              <a16:creationId xmlns:a16="http://schemas.microsoft.com/office/drawing/2014/main" id="{2D7D3D93-F6B0-4308-81B8-2EF7F5892E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225" y="10610850"/>
          <a:ext cx="504000" cy="504000"/>
        </a:xfrm>
        <a:prstGeom prst="rect">
          <a:avLst/>
        </a:prstGeom>
      </xdr:spPr>
    </xdr:pic>
    <xdr:clientData/>
  </xdr:twoCellAnchor>
  <xdr:twoCellAnchor>
    <xdr:from>
      <xdr:col>1</xdr:col>
      <xdr:colOff>47625</xdr:colOff>
      <xdr:row>45</xdr:row>
      <xdr:rowOff>76200</xdr:rowOff>
    </xdr:from>
    <xdr:to>
      <xdr:col>1</xdr:col>
      <xdr:colOff>551625</xdr:colOff>
      <xdr:row>47</xdr:row>
      <xdr:rowOff>161100</xdr:rowOff>
    </xdr:to>
    <xdr:pic>
      <xdr:nvPicPr>
        <xdr:cNvPr id="18" name="Picture 17">
          <a:extLst>
            <a:ext uri="{FF2B5EF4-FFF2-40B4-BE49-F238E27FC236}">
              <a16:creationId xmlns:a16="http://schemas.microsoft.com/office/drawing/2014/main" id="{37496F3F-891F-42A4-B97C-94B2EA2CCC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225" y="11239500"/>
          <a:ext cx="504000" cy="504000"/>
        </a:xfrm>
        <a:prstGeom prst="rect">
          <a:avLst/>
        </a:prstGeom>
      </xdr:spPr>
    </xdr:pic>
    <xdr:clientData/>
  </xdr:twoCellAnchor>
  <xdr:twoCellAnchor>
    <xdr:from>
      <xdr:col>1</xdr:col>
      <xdr:colOff>66675</xdr:colOff>
      <xdr:row>48</xdr:row>
      <xdr:rowOff>47625</xdr:rowOff>
    </xdr:from>
    <xdr:to>
      <xdr:col>1</xdr:col>
      <xdr:colOff>570675</xdr:colOff>
      <xdr:row>50</xdr:row>
      <xdr:rowOff>132525</xdr:rowOff>
    </xdr:to>
    <xdr:pic>
      <xdr:nvPicPr>
        <xdr:cNvPr id="19" name="Picture 18">
          <a:extLst>
            <a:ext uri="{FF2B5EF4-FFF2-40B4-BE49-F238E27FC236}">
              <a16:creationId xmlns:a16="http://schemas.microsoft.com/office/drawing/2014/main" id="{4883C3DE-1895-4BAB-AE0A-C7FA3872144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275" y="11420475"/>
          <a:ext cx="504000" cy="504000"/>
        </a:xfrm>
        <a:prstGeom prst="rect">
          <a:avLst/>
        </a:prstGeom>
      </xdr:spPr>
    </xdr:pic>
    <xdr:clientData/>
  </xdr:twoCellAnchor>
  <xdr:twoCellAnchor>
    <xdr:from>
      <xdr:col>1</xdr:col>
      <xdr:colOff>38100</xdr:colOff>
      <xdr:row>51</xdr:row>
      <xdr:rowOff>47625</xdr:rowOff>
    </xdr:from>
    <xdr:to>
      <xdr:col>1</xdr:col>
      <xdr:colOff>542100</xdr:colOff>
      <xdr:row>53</xdr:row>
      <xdr:rowOff>132525</xdr:rowOff>
    </xdr:to>
    <xdr:pic>
      <xdr:nvPicPr>
        <xdr:cNvPr id="20" name="Picture 19">
          <a:extLst>
            <a:ext uri="{FF2B5EF4-FFF2-40B4-BE49-F238E27FC236}">
              <a16:creationId xmlns:a16="http://schemas.microsoft.com/office/drawing/2014/main" id="{8DB42911-B38B-4168-9539-D80082295C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7700" y="12468225"/>
          <a:ext cx="504000" cy="504000"/>
        </a:xfrm>
        <a:prstGeom prst="rect">
          <a:avLst/>
        </a:prstGeom>
      </xdr:spPr>
    </xdr:pic>
    <xdr:clientData/>
  </xdr:twoCellAnchor>
  <xdr:twoCellAnchor>
    <xdr:from>
      <xdr:col>1</xdr:col>
      <xdr:colOff>57150</xdr:colOff>
      <xdr:row>54</xdr:row>
      <xdr:rowOff>66675</xdr:rowOff>
    </xdr:from>
    <xdr:to>
      <xdr:col>1</xdr:col>
      <xdr:colOff>561150</xdr:colOff>
      <xdr:row>56</xdr:row>
      <xdr:rowOff>151575</xdr:rowOff>
    </xdr:to>
    <xdr:pic>
      <xdr:nvPicPr>
        <xdr:cNvPr id="21" name="Picture 20">
          <a:extLst>
            <a:ext uri="{FF2B5EF4-FFF2-40B4-BE49-F238E27FC236}">
              <a16:creationId xmlns:a16="http://schemas.microsoft.com/office/drawing/2014/main" id="{A4A82241-37F6-4037-B3DE-B5163309EB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6750" y="13115925"/>
          <a:ext cx="504000" cy="504000"/>
        </a:xfrm>
        <a:prstGeom prst="rect">
          <a:avLst/>
        </a:prstGeom>
      </xdr:spPr>
    </xdr:pic>
    <xdr:clientData/>
  </xdr:twoCellAnchor>
  <xdr:twoCellAnchor>
    <xdr:from>
      <xdr:col>1</xdr:col>
      <xdr:colOff>28575</xdr:colOff>
      <xdr:row>57</xdr:row>
      <xdr:rowOff>57150</xdr:rowOff>
    </xdr:from>
    <xdr:to>
      <xdr:col>1</xdr:col>
      <xdr:colOff>532575</xdr:colOff>
      <xdr:row>59</xdr:row>
      <xdr:rowOff>142050</xdr:rowOff>
    </xdr:to>
    <xdr:pic>
      <xdr:nvPicPr>
        <xdr:cNvPr id="22" name="Picture 21">
          <a:extLst>
            <a:ext uri="{FF2B5EF4-FFF2-40B4-BE49-F238E27FC236}">
              <a16:creationId xmlns:a16="http://schemas.microsoft.com/office/drawing/2014/main" id="{99FF4F7F-83BE-4547-9CC4-C08081BC3A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8175" y="13735050"/>
          <a:ext cx="504000" cy="504000"/>
        </a:xfrm>
        <a:prstGeom prst="rect">
          <a:avLst/>
        </a:prstGeom>
      </xdr:spPr>
    </xdr:pic>
    <xdr:clientData/>
  </xdr:twoCellAnchor>
  <xdr:twoCellAnchor>
    <xdr:from>
      <xdr:col>1</xdr:col>
      <xdr:colOff>57150</xdr:colOff>
      <xdr:row>60</xdr:row>
      <xdr:rowOff>66675</xdr:rowOff>
    </xdr:from>
    <xdr:to>
      <xdr:col>1</xdr:col>
      <xdr:colOff>561150</xdr:colOff>
      <xdr:row>62</xdr:row>
      <xdr:rowOff>151575</xdr:rowOff>
    </xdr:to>
    <xdr:pic>
      <xdr:nvPicPr>
        <xdr:cNvPr id="23" name="Picture 22">
          <a:extLst>
            <a:ext uri="{FF2B5EF4-FFF2-40B4-BE49-F238E27FC236}">
              <a16:creationId xmlns:a16="http://schemas.microsoft.com/office/drawing/2014/main" id="{B3CFF18A-B96B-4F0E-B77F-F025A81355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6750" y="14373225"/>
          <a:ext cx="504000" cy="504000"/>
        </a:xfrm>
        <a:prstGeom prst="rect">
          <a:avLst/>
        </a:prstGeom>
      </xdr:spPr>
    </xdr:pic>
    <xdr:clientData/>
  </xdr:twoCellAnchor>
  <xdr:twoCellAnchor>
    <xdr:from>
      <xdr:col>1</xdr:col>
      <xdr:colOff>38100</xdr:colOff>
      <xdr:row>63</xdr:row>
      <xdr:rowOff>76200</xdr:rowOff>
    </xdr:from>
    <xdr:to>
      <xdr:col>1</xdr:col>
      <xdr:colOff>542100</xdr:colOff>
      <xdr:row>65</xdr:row>
      <xdr:rowOff>161100</xdr:rowOff>
    </xdr:to>
    <xdr:pic>
      <xdr:nvPicPr>
        <xdr:cNvPr id="24" name="Picture 23">
          <a:extLst>
            <a:ext uri="{FF2B5EF4-FFF2-40B4-BE49-F238E27FC236}">
              <a16:creationId xmlns:a16="http://schemas.microsoft.com/office/drawing/2014/main" id="{E9CA19B9-11E7-4160-9C09-7C80393FA09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700" y="15011400"/>
          <a:ext cx="504000" cy="504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59533</xdr:colOff>
      <xdr:row>4</xdr:row>
      <xdr:rowOff>59530</xdr:rowOff>
    </xdr:from>
    <xdr:to>
      <xdr:col>1</xdr:col>
      <xdr:colOff>689530</xdr:colOff>
      <xdr:row>4</xdr:row>
      <xdr:rowOff>563530</xdr:rowOff>
    </xdr:to>
    <xdr:pic>
      <xdr:nvPicPr>
        <xdr:cNvPr id="3" name="Picture 2">
          <a:extLst>
            <a:ext uri="{FF2B5EF4-FFF2-40B4-BE49-F238E27FC236}">
              <a16:creationId xmlns:a16="http://schemas.microsoft.com/office/drawing/2014/main" id="{974C054B-0324-43A2-8929-3B839F9789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019" b="9823"/>
        <a:stretch/>
      </xdr:blipFill>
      <xdr:spPr>
        <a:xfrm>
          <a:off x="669133" y="964405"/>
          <a:ext cx="629997" cy="504000"/>
        </a:xfrm>
        <a:prstGeom prst="rect">
          <a:avLst/>
        </a:prstGeom>
      </xdr:spPr>
    </xdr:pic>
    <xdr:clientData/>
  </xdr:twoCellAnchor>
  <xdr:twoCellAnchor>
    <xdr:from>
      <xdr:col>1</xdr:col>
      <xdr:colOff>72523</xdr:colOff>
      <xdr:row>5</xdr:row>
      <xdr:rowOff>66675</xdr:rowOff>
    </xdr:from>
    <xdr:to>
      <xdr:col>1</xdr:col>
      <xdr:colOff>576523</xdr:colOff>
      <xdr:row>5</xdr:row>
      <xdr:rowOff>570675</xdr:rowOff>
    </xdr:to>
    <xdr:pic>
      <xdr:nvPicPr>
        <xdr:cNvPr id="6" name="Picture 5">
          <a:extLst>
            <a:ext uri="{FF2B5EF4-FFF2-40B4-BE49-F238E27FC236}">
              <a16:creationId xmlns:a16="http://schemas.microsoft.com/office/drawing/2014/main" id="{9EF4C19A-0FDC-4F14-88E7-5833CE8EE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2123" y="1600200"/>
          <a:ext cx="504000" cy="504000"/>
        </a:xfrm>
        <a:prstGeom prst="rect">
          <a:avLst/>
        </a:prstGeom>
      </xdr:spPr>
    </xdr:pic>
    <xdr:clientData/>
  </xdr:twoCellAnchor>
  <xdr:twoCellAnchor>
    <xdr:from>
      <xdr:col>1</xdr:col>
      <xdr:colOff>95250</xdr:colOff>
      <xdr:row>6</xdr:row>
      <xdr:rowOff>55235</xdr:rowOff>
    </xdr:from>
    <xdr:to>
      <xdr:col>1</xdr:col>
      <xdr:colOff>636024</xdr:colOff>
      <xdr:row>7</xdr:row>
      <xdr:rowOff>244910</xdr:rowOff>
    </xdr:to>
    <xdr:pic>
      <xdr:nvPicPr>
        <xdr:cNvPr id="8" name="Picture 7">
          <a:extLst>
            <a:ext uri="{FF2B5EF4-FFF2-40B4-BE49-F238E27FC236}">
              <a16:creationId xmlns:a16="http://schemas.microsoft.com/office/drawing/2014/main" id="{295F6107-D1BF-4879-8303-69A17B374CB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2217410"/>
          <a:ext cx="540774" cy="504000"/>
        </a:xfrm>
        <a:prstGeom prst="rect">
          <a:avLst/>
        </a:prstGeom>
      </xdr:spPr>
    </xdr:pic>
    <xdr:clientData/>
  </xdr:twoCellAnchor>
  <xdr:twoCellAnchor>
    <xdr:from>
      <xdr:col>1</xdr:col>
      <xdr:colOff>85725</xdr:colOff>
      <xdr:row>8</xdr:row>
      <xdr:rowOff>66675</xdr:rowOff>
    </xdr:from>
    <xdr:to>
      <xdr:col>1</xdr:col>
      <xdr:colOff>589725</xdr:colOff>
      <xdr:row>9</xdr:row>
      <xdr:rowOff>256350</xdr:rowOff>
    </xdr:to>
    <xdr:pic>
      <xdr:nvPicPr>
        <xdr:cNvPr id="9" name="Picture 8">
          <a:extLst>
            <a:ext uri="{FF2B5EF4-FFF2-40B4-BE49-F238E27FC236}">
              <a16:creationId xmlns:a16="http://schemas.microsoft.com/office/drawing/2014/main" id="{04A15CDC-725D-4458-9779-76EF64BC15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5325" y="2857500"/>
          <a:ext cx="504000" cy="504000"/>
        </a:xfrm>
        <a:prstGeom prst="rect">
          <a:avLst/>
        </a:prstGeom>
      </xdr:spPr>
    </xdr:pic>
    <xdr:clientData/>
  </xdr:twoCellAnchor>
  <xdr:twoCellAnchor>
    <xdr:from>
      <xdr:col>1</xdr:col>
      <xdr:colOff>95250</xdr:colOff>
      <xdr:row>10</xdr:row>
      <xdr:rowOff>66675</xdr:rowOff>
    </xdr:from>
    <xdr:to>
      <xdr:col>1</xdr:col>
      <xdr:colOff>599250</xdr:colOff>
      <xdr:row>11</xdr:row>
      <xdr:rowOff>256350</xdr:rowOff>
    </xdr:to>
    <xdr:pic>
      <xdr:nvPicPr>
        <xdr:cNvPr id="10" name="Picture 9">
          <a:extLst>
            <a:ext uri="{FF2B5EF4-FFF2-40B4-BE49-F238E27FC236}">
              <a16:creationId xmlns:a16="http://schemas.microsoft.com/office/drawing/2014/main" id="{98AD24D4-472A-40DB-87A1-84854A906BA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4850" y="3486150"/>
          <a:ext cx="504000" cy="504000"/>
        </a:xfrm>
        <a:prstGeom prst="rect">
          <a:avLst/>
        </a:prstGeom>
      </xdr:spPr>
    </xdr:pic>
    <xdr:clientData/>
  </xdr:twoCellAnchor>
  <xdr:twoCellAnchor>
    <xdr:from>
      <xdr:col>1</xdr:col>
      <xdr:colOff>85725</xdr:colOff>
      <xdr:row>12</xdr:row>
      <xdr:rowOff>57150</xdr:rowOff>
    </xdr:from>
    <xdr:to>
      <xdr:col>1</xdr:col>
      <xdr:colOff>589725</xdr:colOff>
      <xdr:row>13</xdr:row>
      <xdr:rowOff>246825</xdr:rowOff>
    </xdr:to>
    <xdr:pic>
      <xdr:nvPicPr>
        <xdr:cNvPr id="11" name="Picture 10">
          <a:extLst>
            <a:ext uri="{FF2B5EF4-FFF2-40B4-BE49-F238E27FC236}">
              <a16:creationId xmlns:a16="http://schemas.microsoft.com/office/drawing/2014/main" id="{B87013FE-2D73-4917-AAB1-35B4D68F077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95325" y="4105275"/>
          <a:ext cx="504000" cy="504000"/>
        </a:xfrm>
        <a:prstGeom prst="rect">
          <a:avLst/>
        </a:prstGeom>
      </xdr:spPr>
    </xdr:pic>
    <xdr:clientData/>
  </xdr:twoCellAnchor>
  <xdr:twoCellAnchor>
    <xdr:from>
      <xdr:col>1</xdr:col>
      <xdr:colOff>95250</xdr:colOff>
      <xdr:row>14</xdr:row>
      <xdr:rowOff>51656</xdr:rowOff>
    </xdr:from>
    <xdr:to>
      <xdr:col>1</xdr:col>
      <xdr:colOff>607446</xdr:colOff>
      <xdr:row>15</xdr:row>
      <xdr:rowOff>241331</xdr:rowOff>
    </xdr:to>
    <xdr:pic>
      <xdr:nvPicPr>
        <xdr:cNvPr id="12" name="Picture 11">
          <a:extLst>
            <a:ext uri="{FF2B5EF4-FFF2-40B4-BE49-F238E27FC236}">
              <a16:creationId xmlns:a16="http://schemas.microsoft.com/office/drawing/2014/main" id="{5FA4B5D9-0250-43EA-8700-E2EC85D93F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4850" y="4728431"/>
          <a:ext cx="512196" cy="504000"/>
        </a:xfrm>
        <a:prstGeom prst="rect">
          <a:avLst/>
        </a:prstGeom>
      </xdr:spPr>
    </xdr:pic>
    <xdr:clientData/>
  </xdr:twoCellAnchor>
  <xdr:twoCellAnchor>
    <xdr:from>
      <xdr:col>1</xdr:col>
      <xdr:colOff>107812</xdr:colOff>
      <xdr:row>16</xdr:row>
      <xdr:rowOff>76200</xdr:rowOff>
    </xdr:from>
    <xdr:to>
      <xdr:col>1</xdr:col>
      <xdr:colOff>611812</xdr:colOff>
      <xdr:row>17</xdr:row>
      <xdr:rowOff>263860</xdr:rowOff>
    </xdr:to>
    <xdr:pic>
      <xdr:nvPicPr>
        <xdr:cNvPr id="14" name="Picture 13">
          <a:extLst>
            <a:ext uri="{FF2B5EF4-FFF2-40B4-BE49-F238E27FC236}">
              <a16:creationId xmlns:a16="http://schemas.microsoft.com/office/drawing/2014/main" id="{14827D5F-2724-422D-98FB-AD0295AE387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7412" y="5381625"/>
          <a:ext cx="504000" cy="501985"/>
        </a:xfrm>
        <a:prstGeom prst="rect">
          <a:avLst/>
        </a:prstGeom>
      </xdr:spPr>
    </xdr:pic>
    <xdr:clientData/>
  </xdr:twoCellAnchor>
  <xdr:twoCellAnchor>
    <xdr:from>
      <xdr:col>1</xdr:col>
      <xdr:colOff>85725</xdr:colOff>
      <xdr:row>18</xdr:row>
      <xdr:rowOff>57149</xdr:rowOff>
    </xdr:from>
    <xdr:to>
      <xdr:col>1</xdr:col>
      <xdr:colOff>591748</xdr:colOff>
      <xdr:row>19</xdr:row>
      <xdr:rowOff>246824</xdr:rowOff>
    </xdr:to>
    <xdr:pic>
      <xdr:nvPicPr>
        <xdr:cNvPr id="16" name="Picture 15">
          <a:extLst>
            <a:ext uri="{FF2B5EF4-FFF2-40B4-BE49-F238E27FC236}">
              <a16:creationId xmlns:a16="http://schemas.microsoft.com/office/drawing/2014/main" id="{5D06141E-8168-4F3F-B28D-4704AA4DB3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5991224"/>
          <a:ext cx="506023" cy="504000"/>
        </a:xfrm>
        <a:prstGeom prst="rect">
          <a:avLst/>
        </a:prstGeom>
      </xdr:spPr>
    </xdr:pic>
    <xdr:clientData/>
  </xdr:twoCellAnchor>
  <xdr:twoCellAnchor>
    <xdr:from>
      <xdr:col>1</xdr:col>
      <xdr:colOff>95250</xdr:colOff>
      <xdr:row>20</xdr:row>
      <xdr:rowOff>48123</xdr:rowOff>
    </xdr:from>
    <xdr:to>
      <xdr:col>1</xdr:col>
      <xdr:colOff>602293</xdr:colOff>
      <xdr:row>21</xdr:row>
      <xdr:rowOff>237798</xdr:rowOff>
    </xdr:to>
    <xdr:pic>
      <xdr:nvPicPr>
        <xdr:cNvPr id="17" name="Picture 16">
          <a:extLst>
            <a:ext uri="{FF2B5EF4-FFF2-40B4-BE49-F238E27FC236}">
              <a16:creationId xmlns:a16="http://schemas.microsoft.com/office/drawing/2014/main" id="{7DC57287-65B8-46E9-87F9-E6571C74278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4850" y="6610848"/>
          <a:ext cx="507043" cy="504000"/>
        </a:xfrm>
        <a:prstGeom prst="rect">
          <a:avLst/>
        </a:prstGeom>
      </xdr:spPr>
    </xdr:pic>
    <xdr:clientData/>
  </xdr:twoCellAnchor>
  <xdr:twoCellAnchor>
    <xdr:from>
      <xdr:col>1</xdr:col>
      <xdr:colOff>115295</xdr:colOff>
      <xdr:row>22</xdr:row>
      <xdr:rowOff>38100</xdr:rowOff>
    </xdr:from>
    <xdr:to>
      <xdr:col>1</xdr:col>
      <xdr:colOff>611230</xdr:colOff>
      <xdr:row>23</xdr:row>
      <xdr:rowOff>219710</xdr:rowOff>
    </xdr:to>
    <xdr:pic>
      <xdr:nvPicPr>
        <xdr:cNvPr id="18" name="Picture 17">
          <a:extLst>
            <a:ext uri="{FF2B5EF4-FFF2-40B4-BE49-F238E27FC236}">
              <a16:creationId xmlns:a16="http://schemas.microsoft.com/office/drawing/2014/main" id="{415E51EA-8C6B-464F-B2E8-B6B035332CD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4895" y="7229475"/>
          <a:ext cx="495935" cy="4959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4</xdr:row>
      <xdr:rowOff>57562</xdr:rowOff>
    </xdr:from>
    <xdr:to>
      <xdr:col>1</xdr:col>
      <xdr:colOff>589725</xdr:colOff>
      <xdr:row>4</xdr:row>
      <xdr:rowOff>561562</xdr:rowOff>
    </xdr:to>
    <xdr:pic>
      <xdr:nvPicPr>
        <xdr:cNvPr id="56" name="Picture 55">
          <a:extLst>
            <a:ext uri="{FF2B5EF4-FFF2-40B4-BE49-F238E27FC236}">
              <a16:creationId xmlns:a16="http://schemas.microsoft.com/office/drawing/2014/main" id="{07803D31-7B51-4365-9437-F0A73FE3B6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943387"/>
          <a:ext cx="504000" cy="504000"/>
        </a:xfrm>
        <a:prstGeom prst="rect">
          <a:avLst/>
        </a:prstGeom>
      </xdr:spPr>
    </xdr:pic>
    <xdr:clientData/>
  </xdr:twoCellAnchor>
  <xdr:twoCellAnchor>
    <xdr:from>
      <xdr:col>1</xdr:col>
      <xdr:colOff>95250</xdr:colOff>
      <xdr:row>5</xdr:row>
      <xdr:rowOff>28575</xdr:rowOff>
    </xdr:from>
    <xdr:to>
      <xdr:col>1</xdr:col>
      <xdr:colOff>599250</xdr:colOff>
      <xdr:row>5</xdr:row>
      <xdr:rowOff>609600</xdr:rowOff>
    </xdr:to>
    <xdr:pic>
      <xdr:nvPicPr>
        <xdr:cNvPr id="57" name="Picture 56">
          <a:extLst>
            <a:ext uri="{FF2B5EF4-FFF2-40B4-BE49-F238E27FC236}">
              <a16:creationId xmlns:a16="http://schemas.microsoft.com/office/drawing/2014/main" id="{C83B2F6C-852D-4C82-8C22-B1177ACFD8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457325"/>
          <a:ext cx="504000" cy="581025"/>
        </a:xfrm>
        <a:prstGeom prst="rect">
          <a:avLst/>
        </a:prstGeom>
      </xdr:spPr>
    </xdr:pic>
    <xdr:clientData/>
  </xdr:twoCellAnchor>
  <xdr:twoCellAnchor>
    <xdr:from>
      <xdr:col>1</xdr:col>
      <xdr:colOff>57150</xdr:colOff>
      <xdr:row>7</xdr:row>
      <xdr:rowOff>47625</xdr:rowOff>
    </xdr:from>
    <xdr:to>
      <xdr:col>1</xdr:col>
      <xdr:colOff>561150</xdr:colOff>
      <xdr:row>7</xdr:row>
      <xdr:rowOff>600075</xdr:rowOff>
    </xdr:to>
    <xdr:pic>
      <xdr:nvPicPr>
        <xdr:cNvPr id="58" name="Picture 57">
          <a:extLst>
            <a:ext uri="{FF2B5EF4-FFF2-40B4-BE49-F238E27FC236}">
              <a16:creationId xmlns:a16="http://schemas.microsoft.com/office/drawing/2014/main" id="{7B762163-9CA7-4F6D-9899-FD622409AB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2305050"/>
          <a:ext cx="504000" cy="552450"/>
        </a:xfrm>
        <a:prstGeom prst="rect">
          <a:avLst/>
        </a:prstGeom>
      </xdr:spPr>
    </xdr:pic>
    <xdr:clientData/>
  </xdr:twoCellAnchor>
  <xdr:twoCellAnchor>
    <xdr:from>
      <xdr:col>1</xdr:col>
      <xdr:colOff>66675</xdr:colOff>
      <xdr:row>8</xdr:row>
      <xdr:rowOff>38100</xdr:rowOff>
    </xdr:from>
    <xdr:to>
      <xdr:col>1</xdr:col>
      <xdr:colOff>570675</xdr:colOff>
      <xdr:row>8</xdr:row>
      <xdr:rowOff>590550</xdr:rowOff>
    </xdr:to>
    <xdr:pic>
      <xdr:nvPicPr>
        <xdr:cNvPr id="59" name="Picture 58">
          <a:extLst>
            <a:ext uri="{FF2B5EF4-FFF2-40B4-BE49-F238E27FC236}">
              <a16:creationId xmlns:a16="http://schemas.microsoft.com/office/drawing/2014/main" id="{DDFD058B-5F94-4ED9-A3B6-DB2E9315B8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2924175"/>
          <a:ext cx="504000" cy="552450"/>
        </a:xfrm>
        <a:prstGeom prst="rect">
          <a:avLst/>
        </a:prstGeom>
      </xdr:spPr>
    </xdr:pic>
    <xdr:clientData/>
  </xdr:twoCellAnchor>
  <xdr:twoCellAnchor>
    <xdr:from>
      <xdr:col>1</xdr:col>
      <xdr:colOff>66675</xdr:colOff>
      <xdr:row>9</xdr:row>
      <xdr:rowOff>38100</xdr:rowOff>
    </xdr:from>
    <xdr:to>
      <xdr:col>1</xdr:col>
      <xdr:colOff>570675</xdr:colOff>
      <xdr:row>9</xdr:row>
      <xdr:rowOff>561975</xdr:rowOff>
    </xdr:to>
    <xdr:pic>
      <xdr:nvPicPr>
        <xdr:cNvPr id="60" name="Picture 59">
          <a:extLst>
            <a:ext uri="{FF2B5EF4-FFF2-40B4-BE49-F238E27FC236}">
              <a16:creationId xmlns:a16="http://schemas.microsoft.com/office/drawing/2014/main" id="{8B85CE4F-E084-4FE1-8AC6-AB079EB306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3552825"/>
          <a:ext cx="504000" cy="523875"/>
        </a:xfrm>
        <a:prstGeom prst="rect">
          <a:avLst/>
        </a:prstGeom>
      </xdr:spPr>
    </xdr:pic>
    <xdr:clientData/>
  </xdr:twoCellAnchor>
  <xdr:twoCellAnchor>
    <xdr:from>
      <xdr:col>1</xdr:col>
      <xdr:colOff>66675</xdr:colOff>
      <xdr:row>10</xdr:row>
      <xdr:rowOff>38100</xdr:rowOff>
    </xdr:from>
    <xdr:to>
      <xdr:col>1</xdr:col>
      <xdr:colOff>570675</xdr:colOff>
      <xdr:row>10</xdr:row>
      <xdr:rowOff>581025</xdr:rowOff>
    </xdr:to>
    <xdr:pic>
      <xdr:nvPicPr>
        <xdr:cNvPr id="61" name="Picture 60">
          <a:extLst>
            <a:ext uri="{FF2B5EF4-FFF2-40B4-BE49-F238E27FC236}">
              <a16:creationId xmlns:a16="http://schemas.microsoft.com/office/drawing/2014/main" id="{11333D91-0BF5-4F63-9F8D-B45A3388F5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4181475"/>
          <a:ext cx="504000" cy="542925"/>
        </a:xfrm>
        <a:prstGeom prst="rect">
          <a:avLst/>
        </a:prstGeom>
      </xdr:spPr>
    </xdr:pic>
    <xdr:clientData/>
  </xdr:twoCellAnchor>
  <xdr:twoCellAnchor>
    <xdr:from>
      <xdr:col>1</xdr:col>
      <xdr:colOff>47625</xdr:colOff>
      <xdr:row>11</xdr:row>
      <xdr:rowOff>52800</xdr:rowOff>
    </xdr:from>
    <xdr:to>
      <xdr:col>1</xdr:col>
      <xdr:colOff>551625</xdr:colOff>
      <xdr:row>11</xdr:row>
      <xdr:rowOff>556800</xdr:rowOff>
    </xdr:to>
    <xdr:pic>
      <xdr:nvPicPr>
        <xdr:cNvPr id="62" name="Picture 61">
          <a:extLst>
            <a:ext uri="{FF2B5EF4-FFF2-40B4-BE49-F238E27FC236}">
              <a16:creationId xmlns:a16="http://schemas.microsoft.com/office/drawing/2014/main" id="{D4CC3114-FBE7-4F95-81BD-5222A3ECD0D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4824825"/>
          <a:ext cx="504000" cy="504000"/>
        </a:xfrm>
        <a:prstGeom prst="rect">
          <a:avLst/>
        </a:prstGeom>
      </xdr:spPr>
    </xdr:pic>
    <xdr:clientData/>
  </xdr:twoCellAnchor>
  <xdr:twoCellAnchor>
    <xdr:from>
      <xdr:col>1</xdr:col>
      <xdr:colOff>47625</xdr:colOff>
      <xdr:row>12</xdr:row>
      <xdr:rowOff>38100</xdr:rowOff>
    </xdr:from>
    <xdr:to>
      <xdr:col>1</xdr:col>
      <xdr:colOff>551625</xdr:colOff>
      <xdr:row>12</xdr:row>
      <xdr:rowOff>600075</xdr:rowOff>
    </xdr:to>
    <xdr:pic>
      <xdr:nvPicPr>
        <xdr:cNvPr id="63" name="Picture 62">
          <a:extLst>
            <a:ext uri="{FF2B5EF4-FFF2-40B4-BE49-F238E27FC236}">
              <a16:creationId xmlns:a16="http://schemas.microsoft.com/office/drawing/2014/main" id="{11A4BCFA-1429-4AD2-B896-D079344494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 y="5438775"/>
          <a:ext cx="504000" cy="561975"/>
        </a:xfrm>
        <a:prstGeom prst="rect">
          <a:avLst/>
        </a:prstGeom>
      </xdr:spPr>
    </xdr:pic>
    <xdr:clientData/>
  </xdr:twoCellAnchor>
  <xdr:twoCellAnchor>
    <xdr:from>
      <xdr:col>1</xdr:col>
      <xdr:colOff>76200</xdr:colOff>
      <xdr:row>15</xdr:row>
      <xdr:rowOff>47625</xdr:rowOff>
    </xdr:from>
    <xdr:to>
      <xdr:col>1</xdr:col>
      <xdr:colOff>579120</xdr:colOff>
      <xdr:row>15</xdr:row>
      <xdr:rowOff>550545</xdr:rowOff>
    </xdr:to>
    <xdr:pic>
      <xdr:nvPicPr>
        <xdr:cNvPr id="64" name="Picture 63">
          <a:extLst>
            <a:ext uri="{FF2B5EF4-FFF2-40B4-BE49-F238E27FC236}">
              <a16:creationId xmlns:a16="http://schemas.microsoft.com/office/drawing/2014/main" id="{55CA3C3B-7E93-47B5-AF30-5FFAE5C97EC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7334250"/>
          <a:ext cx="502920" cy="502920"/>
        </a:xfrm>
        <a:prstGeom prst="rect">
          <a:avLst/>
        </a:prstGeom>
      </xdr:spPr>
    </xdr:pic>
    <xdr:clientData/>
  </xdr:twoCellAnchor>
  <xdr:twoCellAnchor>
    <xdr:from>
      <xdr:col>1</xdr:col>
      <xdr:colOff>57150</xdr:colOff>
      <xdr:row>13</xdr:row>
      <xdr:rowOff>47625</xdr:rowOff>
    </xdr:from>
    <xdr:to>
      <xdr:col>1</xdr:col>
      <xdr:colOff>560070</xdr:colOff>
      <xdr:row>13</xdr:row>
      <xdr:rowOff>550545</xdr:rowOff>
    </xdr:to>
    <xdr:pic>
      <xdr:nvPicPr>
        <xdr:cNvPr id="65" name="Picture 64">
          <a:extLst>
            <a:ext uri="{FF2B5EF4-FFF2-40B4-BE49-F238E27FC236}">
              <a16:creationId xmlns:a16="http://schemas.microsoft.com/office/drawing/2014/main" id="{CD6924A6-C08E-4476-A638-C17FEB9F042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6076950"/>
          <a:ext cx="502920" cy="502920"/>
        </a:xfrm>
        <a:prstGeom prst="rect">
          <a:avLst/>
        </a:prstGeom>
      </xdr:spPr>
    </xdr:pic>
    <xdr:clientData/>
  </xdr:twoCellAnchor>
  <xdr:twoCellAnchor>
    <xdr:from>
      <xdr:col>1</xdr:col>
      <xdr:colOff>47625</xdr:colOff>
      <xdr:row>14</xdr:row>
      <xdr:rowOff>57150</xdr:rowOff>
    </xdr:from>
    <xdr:to>
      <xdr:col>1</xdr:col>
      <xdr:colOff>550545</xdr:colOff>
      <xdr:row>14</xdr:row>
      <xdr:rowOff>560070</xdr:rowOff>
    </xdr:to>
    <xdr:pic>
      <xdr:nvPicPr>
        <xdr:cNvPr id="66" name="Picture 65">
          <a:extLst>
            <a:ext uri="{FF2B5EF4-FFF2-40B4-BE49-F238E27FC236}">
              <a16:creationId xmlns:a16="http://schemas.microsoft.com/office/drawing/2014/main" id="{7A6373DE-CEDB-4B3A-A0FD-3A9CD93733A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 y="6715125"/>
          <a:ext cx="502920" cy="502920"/>
        </a:xfrm>
        <a:prstGeom prst="rect">
          <a:avLst/>
        </a:prstGeom>
      </xdr:spPr>
    </xdr:pic>
    <xdr:clientData/>
  </xdr:twoCellAnchor>
  <xdr:twoCellAnchor>
    <xdr:from>
      <xdr:col>1</xdr:col>
      <xdr:colOff>57150</xdr:colOff>
      <xdr:row>16</xdr:row>
      <xdr:rowOff>47625</xdr:rowOff>
    </xdr:from>
    <xdr:to>
      <xdr:col>1</xdr:col>
      <xdr:colOff>560070</xdr:colOff>
      <xdr:row>16</xdr:row>
      <xdr:rowOff>550545</xdr:rowOff>
    </xdr:to>
    <xdr:pic>
      <xdr:nvPicPr>
        <xdr:cNvPr id="67" name="Picture 66">
          <a:extLst>
            <a:ext uri="{FF2B5EF4-FFF2-40B4-BE49-F238E27FC236}">
              <a16:creationId xmlns:a16="http://schemas.microsoft.com/office/drawing/2014/main" id="{9703D47E-0823-4657-97B5-6F5C37FCCC31}"/>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ackgroundRemoval t="0" b="100000" l="0" r="100000"/>
                  </a14:imgEffect>
                </a14:imgLayer>
              </a14:imgProps>
            </a:ext>
            <a:ext uri="{28A0092B-C50C-407E-A947-70E740481C1C}">
              <a14:useLocalDpi xmlns:a14="http://schemas.microsoft.com/office/drawing/2010/main" val="0"/>
            </a:ext>
          </a:extLst>
        </a:blip>
        <a:stretch>
          <a:fillRect/>
        </a:stretch>
      </xdr:blipFill>
      <xdr:spPr>
        <a:xfrm>
          <a:off x="57150" y="7962900"/>
          <a:ext cx="502920" cy="502920"/>
        </a:xfrm>
        <a:prstGeom prst="rect">
          <a:avLst/>
        </a:prstGeom>
      </xdr:spPr>
    </xdr:pic>
    <xdr:clientData/>
  </xdr:twoCellAnchor>
  <xdr:twoCellAnchor>
    <xdr:from>
      <xdr:col>1</xdr:col>
      <xdr:colOff>113386</xdr:colOff>
      <xdr:row>19</xdr:row>
      <xdr:rowOff>76200</xdr:rowOff>
    </xdr:from>
    <xdr:to>
      <xdr:col>1</xdr:col>
      <xdr:colOff>466677</xdr:colOff>
      <xdr:row>19</xdr:row>
      <xdr:rowOff>579120</xdr:rowOff>
    </xdr:to>
    <xdr:pic>
      <xdr:nvPicPr>
        <xdr:cNvPr id="68" name="Picture 67">
          <a:extLst>
            <a:ext uri="{FF2B5EF4-FFF2-40B4-BE49-F238E27FC236}">
              <a16:creationId xmlns:a16="http://schemas.microsoft.com/office/drawing/2014/main" id="{102B718F-1063-4E78-B429-824AA51797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3386" y="8820150"/>
          <a:ext cx="353291" cy="502920"/>
        </a:xfrm>
        <a:prstGeom prst="rect">
          <a:avLst/>
        </a:prstGeom>
      </xdr:spPr>
    </xdr:pic>
    <xdr:clientData/>
  </xdr:twoCellAnchor>
  <xdr:twoCellAnchor>
    <xdr:from>
      <xdr:col>1</xdr:col>
      <xdr:colOff>57150</xdr:colOff>
      <xdr:row>20</xdr:row>
      <xdr:rowOff>66675</xdr:rowOff>
    </xdr:from>
    <xdr:to>
      <xdr:col>1</xdr:col>
      <xdr:colOff>560070</xdr:colOff>
      <xdr:row>20</xdr:row>
      <xdr:rowOff>569595</xdr:rowOff>
    </xdr:to>
    <xdr:pic>
      <xdr:nvPicPr>
        <xdr:cNvPr id="69" name="Picture 68">
          <a:extLst>
            <a:ext uri="{FF2B5EF4-FFF2-40B4-BE49-F238E27FC236}">
              <a16:creationId xmlns:a16="http://schemas.microsoft.com/office/drawing/2014/main" id="{A9BB0361-097D-4768-ABDA-F3F74FB644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50" y="9439275"/>
          <a:ext cx="502920" cy="502920"/>
        </a:xfrm>
        <a:prstGeom prst="rect">
          <a:avLst/>
        </a:prstGeom>
      </xdr:spPr>
    </xdr:pic>
    <xdr:clientData/>
  </xdr:twoCellAnchor>
  <xdr:twoCellAnchor>
    <xdr:from>
      <xdr:col>1</xdr:col>
      <xdr:colOff>47625</xdr:colOff>
      <xdr:row>21</xdr:row>
      <xdr:rowOff>76200</xdr:rowOff>
    </xdr:from>
    <xdr:to>
      <xdr:col>1</xdr:col>
      <xdr:colOff>550545</xdr:colOff>
      <xdr:row>21</xdr:row>
      <xdr:rowOff>579120</xdr:rowOff>
    </xdr:to>
    <xdr:pic>
      <xdr:nvPicPr>
        <xdr:cNvPr id="70" name="Picture 69">
          <a:extLst>
            <a:ext uri="{FF2B5EF4-FFF2-40B4-BE49-F238E27FC236}">
              <a16:creationId xmlns:a16="http://schemas.microsoft.com/office/drawing/2014/main" id="{420284AC-8187-479A-8079-10026BEFDD7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5" y="10077450"/>
          <a:ext cx="502920" cy="502920"/>
        </a:xfrm>
        <a:prstGeom prst="rect">
          <a:avLst/>
        </a:prstGeom>
      </xdr:spPr>
    </xdr:pic>
    <xdr:clientData/>
  </xdr:twoCellAnchor>
  <xdr:twoCellAnchor>
    <xdr:from>
      <xdr:col>1</xdr:col>
      <xdr:colOff>66675</xdr:colOff>
      <xdr:row>22</xdr:row>
      <xdr:rowOff>47625</xdr:rowOff>
    </xdr:from>
    <xdr:to>
      <xdr:col>1</xdr:col>
      <xdr:colOff>569595</xdr:colOff>
      <xdr:row>22</xdr:row>
      <xdr:rowOff>550545</xdr:rowOff>
    </xdr:to>
    <xdr:pic>
      <xdr:nvPicPr>
        <xdr:cNvPr id="71" name="Picture 70">
          <a:extLst>
            <a:ext uri="{FF2B5EF4-FFF2-40B4-BE49-F238E27FC236}">
              <a16:creationId xmlns:a16="http://schemas.microsoft.com/office/drawing/2014/main" id="{1C713927-0042-4EE2-A062-C463491C08C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10677525"/>
          <a:ext cx="502920" cy="502920"/>
        </a:xfrm>
        <a:prstGeom prst="rect">
          <a:avLst/>
        </a:prstGeom>
      </xdr:spPr>
    </xdr:pic>
    <xdr:clientData/>
  </xdr:twoCellAnchor>
  <xdr:twoCellAnchor>
    <xdr:from>
      <xdr:col>1</xdr:col>
      <xdr:colOff>57150</xdr:colOff>
      <xdr:row>23</xdr:row>
      <xdr:rowOff>57150</xdr:rowOff>
    </xdr:from>
    <xdr:to>
      <xdr:col>1</xdr:col>
      <xdr:colOff>560070</xdr:colOff>
      <xdr:row>23</xdr:row>
      <xdr:rowOff>560070</xdr:rowOff>
    </xdr:to>
    <xdr:pic>
      <xdr:nvPicPr>
        <xdr:cNvPr id="72" name="Picture 71">
          <a:extLst>
            <a:ext uri="{FF2B5EF4-FFF2-40B4-BE49-F238E27FC236}">
              <a16:creationId xmlns:a16="http://schemas.microsoft.com/office/drawing/2014/main" id="{DC9CF0B9-7708-4849-9A04-0C44EEC25F4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7150" y="11315700"/>
          <a:ext cx="502920" cy="502920"/>
        </a:xfrm>
        <a:prstGeom prst="rect">
          <a:avLst/>
        </a:prstGeom>
      </xdr:spPr>
    </xdr:pic>
    <xdr:clientData/>
  </xdr:twoCellAnchor>
  <xdr:twoCellAnchor>
    <xdr:from>
      <xdr:col>1</xdr:col>
      <xdr:colOff>66675</xdr:colOff>
      <xdr:row>24</xdr:row>
      <xdr:rowOff>57150</xdr:rowOff>
    </xdr:from>
    <xdr:to>
      <xdr:col>1</xdr:col>
      <xdr:colOff>569595</xdr:colOff>
      <xdr:row>24</xdr:row>
      <xdr:rowOff>560070</xdr:rowOff>
    </xdr:to>
    <xdr:pic>
      <xdr:nvPicPr>
        <xdr:cNvPr id="73" name="Picture 72">
          <a:extLst>
            <a:ext uri="{FF2B5EF4-FFF2-40B4-BE49-F238E27FC236}">
              <a16:creationId xmlns:a16="http://schemas.microsoft.com/office/drawing/2014/main" id="{A1F758B2-D514-4660-A4E2-1FCBDECEB9F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 y="11944350"/>
          <a:ext cx="502920" cy="502920"/>
        </a:xfrm>
        <a:prstGeom prst="rect">
          <a:avLst/>
        </a:prstGeom>
      </xdr:spPr>
    </xdr:pic>
    <xdr:clientData/>
  </xdr:twoCellAnchor>
  <xdr:twoCellAnchor>
    <xdr:from>
      <xdr:col>1</xdr:col>
      <xdr:colOff>66675</xdr:colOff>
      <xdr:row>25</xdr:row>
      <xdr:rowOff>57150</xdr:rowOff>
    </xdr:from>
    <xdr:to>
      <xdr:col>1</xdr:col>
      <xdr:colOff>569595</xdr:colOff>
      <xdr:row>25</xdr:row>
      <xdr:rowOff>560070</xdr:rowOff>
    </xdr:to>
    <xdr:pic>
      <xdr:nvPicPr>
        <xdr:cNvPr id="74" name="Picture 73">
          <a:extLst>
            <a:ext uri="{FF2B5EF4-FFF2-40B4-BE49-F238E27FC236}">
              <a16:creationId xmlns:a16="http://schemas.microsoft.com/office/drawing/2014/main" id="{E27BF3F5-C07F-41D2-BC81-13B6E1A479E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675" y="12573000"/>
          <a:ext cx="502920" cy="502920"/>
        </a:xfrm>
        <a:prstGeom prst="rect">
          <a:avLst/>
        </a:prstGeom>
      </xdr:spPr>
    </xdr:pic>
    <xdr:clientData/>
  </xdr:twoCellAnchor>
  <xdr:twoCellAnchor>
    <xdr:from>
      <xdr:col>1</xdr:col>
      <xdr:colOff>19048</xdr:colOff>
      <xdr:row>26</xdr:row>
      <xdr:rowOff>57149</xdr:rowOff>
    </xdr:from>
    <xdr:to>
      <xdr:col>1</xdr:col>
      <xdr:colOff>676670</xdr:colOff>
      <xdr:row>26</xdr:row>
      <xdr:rowOff>579315</xdr:rowOff>
    </xdr:to>
    <xdr:pic>
      <xdr:nvPicPr>
        <xdr:cNvPr id="75" name="Picture 74">
          <a:extLst>
            <a:ext uri="{FF2B5EF4-FFF2-40B4-BE49-F238E27FC236}">
              <a16:creationId xmlns:a16="http://schemas.microsoft.com/office/drawing/2014/main" id="{035ED684-0AF5-4280-9213-A0F722F023AE}"/>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9573" t="25747" r="19573" b="25747"/>
        <a:stretch/>
      </xdr:blipFill>
      <xdr:spPr>
        <a:xfrm>
          <a:off x="19048" y="13201649"/>
          <a:ext cx="657622" cy="522166"/>
        </a:xfrm>
        <a:prstGeom prst="rect">
          <a:avLst/>
        </a:prstGeom>
      </xdr:spPr>
    </xdr:pic>
    <xdr:clientData/>
  </xdr:twoCellAnchor>
  <xdr:twoCellAnchor>
    <xdr:from>
      <xdr:col>1</xdr:col>
      <xdr:colOff>57323</xdr:colOff>
      <xdr:row>27</xdr:row>
      <xdr:rowOff>47625</xdr:rowOff>
    </xdr:from>
    <xdr:to>
      <xdr:col>1</xdr:col>
      <xdr:colOff>581025</xdr:colOff>
      <xdr:row>27</xdr:row>
      <xdr:rowOff>550545</xdr:rowOff>
    </xdr:to>
    <xdr:pic>
      <xdr:nvPicPr>
        <xdr:cNvPr id="76" name="Picture 75">
          <a:extLst>
            <a:ext uri="{FF2B5EF4-FFF2-40B4-BE49-F238E27FC236}">
              <a16:creationId xmlns:a16="http://schemas.microsoft.com/office/drawing/2014/main" id="{5D2C1F17-5A1F-4E44-9788-86CCF82BEB9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7323" y="13820775"/>
          <a:ext cx="523702" cy="502920"/>
        </a:xfrm>
        <a:prstGeom prst="rect">
          <a:avLst/>
        </a:prstGeom>
      </xdr:spPr>
    </xdr:pic>
    <xdr:clientData/>
  </xdr:twoCellAnchor>
  <xdr:twoCellAnchor>
    <xdr:from>
      <xdr:col>1</xdr:col>
      <xdr:colOff>66675</xdr:colOff>
      <xdr:row>28</xdr:row>
      <xdr:rowOff>57150</xdr:rowOff>
    </xdr:from>
    <xdr:to>
      <xdr:col>1</xdr:col>
      <xdr:colOff>569595</xdr:colOff>
      <xdr:row>28</xdr:row>
      <xdr:rowOff>560070</xdr:rowOff>
    </xdr:to>
    <xdr:pic>
      <xdr:nvPicPr>
        <xdr:cNvPr id="77" name="Picture 76">
          <a:extLst>
            <a:ext uri="{FF2B5EF4-FFF2-40B4-BE49-F238E27FC236}">
              <a16:creationId xmlns:a16="http://schemas.microsoft.com/office/drawing/2014/main" id="{E49B210D-4BB1-40DD-9402-F831460B087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675" y="14458950"/>
          <a:ext cx="502920" cy="502920"/>
        </a:xfrm>
        <a:prstGeom prst="rect">
          <a:avLst/>
        </a:prstGeom>
      </xdr:spPr>
    </xdr:pic>
    <xdr:clientData/>
  </xdr:twoCellAnchor>
  <xdr:twoCellAnchor>
    <xdr:from>
      <xdr:col>1</xdr:col>
      <xdr:colOff>57150</xdr:colOff>
      <xdr:row>29</xdr:row>
      <xdr:rowOff>47625</xdr:rowOff>
    </xdr:from>
    <xdr:to>
      <xdr:col>1</xdr:col>
      <xdr:colOff>560070</xdr:colOff>
      <xdr:row>29</xdr:row>
      <xdr:rowOff>550545</xdr:rowOff>
    </xdr:to>
    <xdr:pic>
      <xdr:nvPicPr>
        <xdr:cNvPr id="78" name="Picture 77">
          <a:extLst>
            <a:ext uri="{FF2B5EF4-FFF2-40B4-BE49-F238E27FC236}">
              <a16:creationId xmlns:a16="http://schemas.microsoft.com/office/drawing/2014/main" id="{788BD394-3009-4009-98B8-B9A616CB04D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7150" y="15078075"/>
          <a:ext cx="502920" cy="502920"/>
        </a:xfrm>
        <a:prstGeom prst="rect">
          <a:avLst/>
        </a:prstGeom>
      </xdr:spPr>
    </xdr:pic>
    <xdr:clientData/>
  </xdr:twoCellAnchor>
  <xdr:twoCellAnchor>
    <xdr:from>
      <xdr:col>1</xdr:col>
      <xdr:colOff>96210</xdr:colOff>
      <xdr:row>18</xdr:row>
      <xdr:rowOff>76200</xdr:rowOff>
    </xdr:from>
    <xdr:to>
      <xdr:col>1</xdr:col>
      <xdr:colOff>598290</xdr:colOff>
      <xdr:row>18</xdr:row>
      <xdr:rowOff>580200</xdr:rowOff>
    </xdr:to>
    <xdr:pic>
      <xdr:nvPicPr>
        <xdr:cNvPr id="27" name="Picture 26">
          <a:extLst>
            <a:ext uri="{FF2B5EF4-FFF2-40B4-BE49-F238E27FC236}">
              <a16:creationId xmlns:a16="http://schemas.microsoft.com/office/drawing/2014/main" id="{5C0B212B-171A-44A9-8C56-63AB3497FFA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6210" y="15935325"/>
          <a:ext cx="502080" cy="50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66675</xdr:colOff>
      <xdr:row>4</xdr:row>
      <xdr:rowOff>47625</xdr:rowOff>
    </xdr:from>
    <xdr:to>
      <xdr:col>1</xdr:col>
      <xdr:colOff>570675</xdr:colOff>
      <xdr:row>5</xdr:row>
      <xdr:rowOff>237300</xdr:rowOff>
    </xdr:to>
    <xdr:pic>
      <xdr:nvPicPr>
        <xdr:cNvPr id="2" name="Picture 1">
          <a:extLst>
            <a:ext uri="{FF2B5EF4-FFF2-40B4-BE49-F238E27FC236}">
              <a16:creationId xmlns:a16="http://schemas.microsoft.com/office/drawing/2014/main" id="{619DA7FA-C5CE-4279-81A3-957191545D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952500"/>
          <a:ext cx="504000" cy="504000"/>
        </a:xfrm>
        <a:prstGeom prst="rect">
          <a:avLst/>
        </a:prstGeom>
      </xdr:spPr>
    </xdr:pic>
    <xdr:clientData/>
  </xdr:twoCellAnchor>
  <xdr:twoCellAnchor>
    <xdr:from>
      <xdr:col>1</xdr:col>
      <xdr:colOff>57150</xdr:colOff>
      <xdr:row>6</xdr:row>
      <xdr:rowOff>66675</xdr:rowOff>
    </xdr:from>
    <xdr:to>
      <xdr:col>1</xdr:col>
      <xdr:colOff>561150</xdr:colOff>
      <xdr:row>7</xdr:row>
      <xdr:rowOff>256350</xdr:rowOff>
    </xdr:to>
    <xdr:pic>
      <xdr:nvPicPr>
        <xdr:cNvPr id="3" name="Picture 2">
          <a:extLst>
            <a:ext uri="{FF2B5EF4-FFF2-40B4-BE49-F238E27FC236}">
              <a16:creationId xmlns:a16="http://schemas.microsoft.com/office/drawing/2014/main" id="{DA16437C-ED1D-4C51-AC58-96F6AD4E47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1600200"/>
          <a:ext cx="504000" cy="504000"/>
        </a:xfrm>
        <a:prstGeom prst="rect">
          <a:avLst/>
        </a:prstGeom>
      </xdr:spPr>
    </xdr:pic>
    <xdr:clientData/>
  </xdr:twoCellAnchor>
  <xdr:twoCellAnchor>
    <xdr:from>
      <xdr:col>1</xdr:col>
      <xdr:colOff>85725</xdr:colOff>
      <xdr:row>8</xdr:row>
      <xdr:rowOff>57150</xdr:rowOff>
    </xdr:from>
    <xdr:to>
      <xdr:col>1</xdr:col>
      <xdr:colOff>589725</xdr:colOff>
      <xdr:row>9</xdr:row>
      <xdr:rowOff>246825</xdr:rowOff>
    </xdr:to>
    <xdr:pic>
      <xdr:nvPicPr>
        <xdr:cNvPr id="4" name="Picture 3">
          <a:extLst>
            <a:ext uri="{FF2B5EF4-FFF2-40B4-BE49-F238E27FC236}">
              <a16:creationId xmlns:a16="http://schemas.microsoft.com/office/drawing/2014/main" id="{CBF0743E-5002-4094-932A-882701422B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5325" y="2219325"/>
          <a:ext cx="504000" cy="504000"/>
        </a:xfrm>
        <a:prstGeom prst="rect">
          <a:avLst/>
        </a:prstGeom>
      </xdr:spPr>
    </xdr:pic>
    <xdr:clientData/>
  </xdr:twoCellAnchor>
  <xdr:twoCellAnchor>
    <xdr:from>
      <xdr:col>1</xdr:col>
      <xdr:colOff>47625</xdr:colOff>
      <xdr:row>10</xdr:row>
      <xdr:rowOff>57150</xdr:rowOff>
    </xdr:from>
    <xdr:to>
      <xdr:col>1</xdr:col>
      <xdr:colOff>551625</xdr:colOff>
      <xdr:row>11</xdr:row>
      <xdr:rowOff>246825</xdr:rowOff>
    </xdr:to>
    <xdr:pic>
      <xdr:nvPicPr>
        <xdr:cNvPr id="5" name="Picture 4">
          <a:extLst>
            <a:ext uri="{FF2B5EF4-FFF2-40B4-BE49-F238E27FC236}">
              <a16:creationId xmlns:a16="http://schemas.microsoft.com/office/drawing/2014/main" id="{051C35BB-54A5-48A1-8706-0A34A93175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7225" y="2847975"/>
          <a:ext cx="504000" cy="504000"/>
        </a:xfrm>
        <a:prstGeom prst="rect">
          <a:avLst/>
        </a:prstGeom>
      </xdr:spPr>
    </xdr:pic>
    <xdr:clientData/>
  </xdr:twoCellAnchor>
  <xdr:twoCellAnchor>
    <xdr:from>
      <xdr:col>1</xdr:col>
      <xdr:colOff>47625</xdr:colOff>
      <xdr:row>12</xdr:row>
      <xdr:rowOff>57150</xdr:rowOff>
    </xdr:from>
    <xdr:to>
      <xdr:col>1</xdr:col>
      <xdr:colOff>551625</xdr:colOff>
      <xdr:row>13</xdr:row>
      <xdr:rowOff>246825</xdr:rowOff>
    </xdr:to>
    <xdr:pic>
      <xdr:nvPicPr>
        <xdr:cNvPr id="6" name="Picture 5">
          <a:extLst>
            <a:ext uri="{FF2B5EF4-FFF2-40B4-BE49-F238E27FC236}">
              <a16:creationId xmlns:a16="http://schemas.microsoft.com/office/drawing/2014/main" id="{62049E91-5B4A-4CBF-8972-8E3C4BA1163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7225" y="3476625"/>
          <a:ext cx="504000" cy="504000"/>
        </a:xfrm>
        <a:prstGeom prst="rect">
          <a:avLst/>
        </a:prstGeom>
      </xdr:spPr>
    </xdr:pic>
    <xdr:clientData/>
  </xdr:twoCellAnchor>
  <xdr:twoCellAnchor>
    <xdr:from>
      <xdr:col>1</xdr:col>
      <xdr:colOff>66675</xdr:colOff>
      <xdr:row>14</xdr:row>
      <xdr:rowOff>47625</xdr:rowOff>
    </xdr:from>
    <xdr:to>
      <xdr:col>1</xdr:col>
      <xdr:colOff>570675</xdr:colOff>
      <xdr:row>14</xdr:row>
      <xdr:rowOff>551625</xdr:rowOff>
    </xdr:to>
    <xdr:pic>
      <xdr:nvPicPr>
        <xdr:cNvPr id="7" name="Picture 6">
          <a:extLst>
            <a:ext uri="{FF2B5EF4-FFF2-40B4-BE49-F238E27FC236}">
              <a16:creationId xmlns:a16="http://schemas.microsoft.com/office/drawing/2014/main" id="{62A27217-20ED-44BE-86C7-2A5A5977DF9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275" y="4095750"/>
          <a:ext cx="504000" cy="504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4</xdr:row>
      <xdr:rowOff>47625</xdr:rowOff>
    </xdr:from>
    <xdr:to>
      <xdr:col>1</xdr:col>
      <xdr:colOff>608775</xdr:colOff>
      <xdr:row>5</xdr:row>
      <xdr:rowOff>237300</xdr:rowOff>
    </xdr:to>
    <xdr:pic>
      <xdr:nvPicPr>
        <xdr:cNvPr id="2" name="Picture 1">
          <a:extLst>
            <a:ext uri="{FF2B5EF4-FFF2-40B4-BE49-F238E27FC236}">
              <a16:creationId xmlns:a16="http://schemas.microsoft.com/office/drawing/2014/main" id="{D32083F2-4351-478C-A080-3E733CB34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952500"/>
          <a:ext cx="504000" cy="504000"/>
        </a:xfrm>
        <a:prstGeom prst="rect">
          <a:avLst/>
        </a:prstGeom>
      </xdr:spPr>
    </xdr:pic>
    <xdr:clientData/>
  </xdr:twoCellAnchor>
  <xdr:twoCellAnchor>
    <xdr:from>
      <xdr:col>1</xdr:col>
      <xdr:colOff>47625</xdr:colOff>
      <xdr:row>6</xdr:row>
      <xdr:rowOff>57150</xdr:rowOff>
    </xdr:from>
    <xdr:to>
      <xdr:col>1</xdr:col>
      <xdr:colOff>590729</xdr:colOff>
      <xdr:row>7</xdr:row>
      <xdr:rowOff>246825</xdr:rowOff>
    </xdr:to>
    <xdr:pic>
      <xdr:nvPicPr>
        <xdr:cNvPr id="3" name="Picture 2">
          <a:extLst>
            <a:ext uri="{FF2B5EF4-FFF2-40B4-BE49-F238E27FC236}">
              <a16:creationId xmlns:a16="http://schemas.microsoft.com/office/drawing/2014/main" id="{F10385FB-A8AB-47DB-8F4E-A25426532A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7225" y="1590675"/>
          <a:ext cx="543104" cy="504000"/>
        </a:xfrm>
        <a:prstGeom prst="rect">
          <a:avLst/>
        </a:prstGeom>
      </xdr:spPr>
    </xdr:pic>
    <xdr:clientData/>
  </xdr:twoCellAnchor>
  <xdr:twoCellAnchor>
    <xdr:from>
      <xdr:col>1</xdr:col>
      <xdr:colOff>38100</xdr:colOff>
      <xdr:row>8</xdr:row>
      <xdr:rowOff>66675</xdr:rowOff>
    </xdr:from>
    <xdr:to>
      <xdr:col>1</xdr:col>
      <xdr:colOff>542100</xdr:colOff>
      <xdr:row>9</xdr:row>
      <xdr:rowOff>256350</xdr:rowOff>
    </xdr:to>
    <xdr:pic>
      <xdr:nvPicPr>
        <xdr:cNvPr id="4" name="Picture 3">
          <a:extLst>
            <a:ext uri="{FF2B5EF4-FFF2-40B4-BE49-F238E27FC236}">
              <a16:creationId xmlns:a16="http://schemas.microsoft.com/office/drawing/2014/main" id="{EE557E61-3E69-451E-9551-F73B8E141E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2228850"/>
          <a:ext cx="504000" cy="504000"/>
        </a:xfrm>
        <a:prstGeom prst="rect">
          <a:avLst/>
        </a:prstGeom>
      </xdr:spPr>
    </xdr:pic>
    <xdr:clientData/>
  </xdr:twoCellAnchor>
  <xdr:twoCellAnchor>
    <xdr:from>
      <xdr:col>1</xdr:col>
      <xdr:colOff>76200</xdr:colOff>
      <xdr:row>10</xdr:row>
      <xdr:rowOff>76200</xdr:rowOff>
    </xdr:from>
    <xdr:to>
      <xdr:col>1</xdr:col>
      <xdr:colOff>580200</xdr:colOff>
      <xdr:row>11</xdr:row>
      <xdr:rowOff>265875</xdr:rowOff>
    </xdr:to>
    <xdr:pic>
      <xdr:nvPicPr>
        <xdr:cNvPr id="5" name="Picture 4">
          <a:extLst>
            <a:ext uri="{FF2B5EF4-FFF2-40B4-BE49-F238E27FC236}">
              <a16:creationId xmlns:a16="http://schemas.microsoft.com/office/drawing/2014/main" id="{8C3DFFF1-7D04-44CA-80BE-93FD05E5E9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2867025"/>
          <a:ext cx="504000" cy="504000"/>
        </a:xfrm>
        <a:prstGeom prst="rect">
          <a:avLst/>
        </a:prstGeom>
      </xdr:spPr>
    </xdr:pic>
    <xdr:clientData/>
  </xdr:twoCellAnchor>
  <xdr:twoCellAnchor>
    <xdr:from>
      <xdr:col>1</xdr:col>
      <xdr:colOff>66675</xdr:colOff>
      <xdr:row>12</xdr:row>
      <xdr:rowOff>76200</xdr:rowOff>
    </xdr:from>
    <xdr:to>
      <xdr:col>1</xdr:col>
      <xdr:colOff>570675</xdr:colOff>
      <xdr:row>13</xdr:row>
      <xdr:rowOff>265875</xdr:rowOff>
    </xdr:to>
    <xdr:pic>
      <xdr:nvPicPr>
        <xdr:cNvPr id="6" name="Picture 5">
          <a:extLst>
            <a:ext uri="{FF2B5EF4-FFF2-40B4-BE49-F238E27FC236}">
              <a16:creationId xmlns:a16="http://schemas.microsoft.com/office/drawing/2014/main" id="{6EAB2F93-0818-47A9-9889-DD6AC2D477B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 y="3495675"/>
          <a:ext cx="504000" cy="504000"/>
        </a:xfrm>
        <a:prstGeom prst="rect">
          <a:avLst/>
        </a:prstGeom>
      </xdr:spPr>
    </xdr:pic>
    <xdr:clientData/>
  </xdr:twoCellAnchor>
  <xdr:twoCellAnchor>
    <xdr:from>
      <xdr:col>1</xdr:col>
      <xdr:colOff>57150</xdr:colOff>
      <xdr:row>14</xdr:row>
      <xdr:rowOff>76200</xdr:rowOff>
    </xdr:from>
    <xdr:to>
      <xdr:col>1</xdr:col>
      <xdr:colOff>561150</xdr:colOff>
      <xdr:row>15</xdr:row>
      <xdr:rowOff>265875</xdr:rowOff>
    </xdr:to>
    <xdr:pic>
      <xdr:nvPicPr>
        <xdr:cNvPr id="7" name="Picture 6">
          <a:extLst>
            <a:ext uri="{FF2B5EF4-FFF2-40B4-BE49-F238E27FC236}">
              <a16:creationId xmlns:a16="http://schemas.microsoft.com/office/drawing/2014/main" id="{C100ECC8-B771-4ED4-B38E-DEE4709933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0" y="4124325"/>
          <a:ext cx="504000" cy="504000"/>
        </a:xfrm>
        <a:prstGeom prst="rect">
          <a:avLst/>
        </a:prstGeom>
      </xdr:spPr>
    </xdr:pic>
    <xdr:clientData/>
  </xdr:twoCellAnchor>
  <xdr:twoCellAnchor>
    <xdr:from>
      <xdr:col>1</xdr:col>
      <xdr:colOff>76200</xdr:colOff>
      <xdr:row>16</xdr:row>
      <xdr:rowOff>66675</xdr:rowOff>
    </xdr:from>
    <xdr:to>
      <xdr:col>1</xdr:col>
      <xdr:colOff>580200</xdr:colOff>
      <xdr:row>17</xdr:row>
      <xdr:rowOff>256350</xdr:rowOff>
    </xdr:to>
    <xdr:pic>
      <xdr:nvPicPr>
        <xdr:cNvPr id="8" name="Picture 7">
          <a:extLst>
            <a:ext uri="{FF2B5EF4-FFF2-40B4-BE49-F238E27FC236}">
              <a16:creationId xmlns:a16="http://schemas.microsoft.com/office/drawing/2014/main" id="{4C42F2F1-18FF-4027-8560-3D6D7C1559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4743450"/>
          <a:ext cx="504000" cy="504000"/>
        </a:xfrm>
        <a:prstGeom prst="rect">
          <a:avLst/>
        </a:prstGeom>
      </xdr:spPr>
    </xdr:pic>
    <xdr:clientData/>
  </xdr:twoCellAnchor>
  <xdr:twoCellAnchor>
    <xdr:from>
      <xdr:col>1</xdr:col>
      <xdr:colOff>38103</xdr:colOff>
      <xdr:row>18</xdr:row>
      <xdr:rowOff>128873</xdr:rowOff>
    </xdr:from>
    <xdr:to>
      <xdr:col>1</xdr:col>
      <xdr:colOff>733047</xdr:colOff>
      <xdr:row>18</xdr:row>
      <xdr:rowOff>441598</xdr:rowOff>
    </xdr:to>
    <xdr:pic>
      <xdr:nvPicPr>
        <xdr:cNvPr id="9" name="Picture 8">
          <a:extLst>
            <a:ext uri="{FF2B5EF4-FFF2-40B4-BE49-F238E27FC236}">
              <a16:creationId xmlns:a16="http://schemas.microsoft.com/office/drawing/2014/main" id="{DCF75352-2BE0-492B-A085-F2E45B46D2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838812" y="5243189"/>
          <a:ext cx="312725" cy="6949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38100</xdr:colOff>
      <xdr:row>4</xdr:row>
      <xdr:rowOff>57149</xdr:rowOff>
    </xdr:from>
    <xdr:to>
      <xdr:col>1</xdr:col>
      <xdr:colOff>541020</xdr:colOff>
      <xdr:row>4</xdr:row>
      <xdr:rowOff>560069</xdr:rowOff>
    </xdr:to>
    <xdr:pic>
      <xdr:nvPicPr>
        <xdr:cNvPr id="3" name="Picture 2">
          <a:extLst>
            <a:ext uri="{FF2B5EF4-FFF2-40B4-BE49-F238E27FC236}">
              <a16:creationId xmlns:a16="http://schemas.microsoft.com/office/drawing/2014/main" id="{9ECF6CCF-5E02-4749-A6DB-370B19FFE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 y="857249"/>
          <a:ext cx="502920" cy="502920"/>
        </a:xfrm>
        <a:prstGeom prst="rect">
          <a:avLst/>
        </a:prstGeom>
      </xdr:spPr>
    </xdr:pic>
    <xdr:clientData/>
  </xdr:twoCellAnchor>
  <xdr:twoCellAnchor>
    <xdr:from>
      <xdr:col>1</xdr:col>
      <xdr:colOff>28576</xdr:colOff>
      <xdr:row>5</xdr:row>
      <xdr:rowOff>66676</xdr:rowOff>
    </xdr:from>
    <xdr:to>
      <xdr:col>1</xdr:col>
      <xdr:colOff>532576</xdr:colOff>
      <xdr:row>5</xdr:row>
      <xdr:rowOff>570676</xdr:rowOff>
    </xdr:to>
    <xdr:pic>
      <xdr:nvPicPr>
        <xdr:cNvPr id="4" name="Picture 3">
          <a:extLst>
            <a:ext uri="{FF2B5EF4-FFF2-40B4-BE49-F238E27FC236}">
              <a16:creationId xmlns:a16="http://schemas.microsoft.com/office/drawing/2014/main" id="{EC030E9E-B3A6-4FA8-A402-ACB5B2D138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6" y="1495426"/>
          <a:ext cx="504000" cy="504000"/>
        </a:xfrm>
        <a:prstGeom prst="rect">
          <a:avLst/>
        </a:prstGeom>
      </xdr:spPr>
    </xdr:pic>
    <xdr:clientData/>
  </xdr:twoCellAnchor>
  <xdr:twoCellAnchor>
    <xdr:from>
      <xdr:col>1</xdr:col>
      <xdr:colOff>38100</xdr:colOff>
      <xdr:row>6</xdr:row>
      <xdr:rowOff>57150</xdr:rowOff>
    </xdr:from>
    <xdr:to>
      <xdr:col>1</xdr:col>
      <xdr:colOff>542100</xdr:colOff>
      <xdr:row>6</xdr:row>
      <xdr:rowOff>561150</xdr:rowOff>
    </xdr:to>
    <xdr:pic>
      <xdr:nvPicPr>
        <xdr:cNvPr id="5" name="Picture 4">
          <a:extLst>
            <a:ext uri="{FF2B5EF4-FFF2-40B4-BE49-F238E27FC236}">
              <a16:creationId xmlns:a16="http://schemas.microsoft.com/office/drawing/2014/main" id="{E3406416-FC19-44BE-BECF-5B407A4B712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2114550"/>
          <a:ext cx="504000" cy="504000"/>
        </a:xfrm>
        <a:prstGeom prst="rect">
          <a:avLst/>
        </a:prstGeom>
      </xdr:spPr>
    </xdr:pic>
    <xdr:clientData/>
  </xdr:twoCellAnchor>
  <xdr:twoCellAnchor>
    <xdr:from>
      <xdr:col>1</xdr:col>
      <xdr:colOff>38100</xdr:colOff>
      <xdr:row>7</xdr:row>
      <xdr:rowOff>57150</xdr:rowOff>
    </xdr:from>
    <xdr:to>
      <xdr:col>1</xdr:col>
      <xdr:colOff>542100</xdr:colOff>
      <xdr:row>7</xdr:row>
      <xdr:rowOff>561150</xdr:rowOff>
    </xdr:to>
    <xdr:pic>
      <xdr:nvPicPr>
        <xdr:cNvPr id="6" name="Picture 5">
          <a:extLst>
            <a:ext uri="{FF2B5EF4-FFF2-40B4-BE49-F238E27FC236}">
              <a16:creationId xmlns:a16="http://schemas.microsoft.com/office/drawing/2014/main" id="{8F1A743D-D2F2-45F5-9487-39F9E0CA7F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700" y="2743200"/>
          <a:ext cx="504000" cy="504000"/>
        </a:xfrm>
        <a:prstGeom prst="rect">
          <a:avLst/>
        </a:prstGeom>
      </xdr:spPr>
    </xdr:pic>
    <xdr:clientData/>
  </xdr:twoCellAnchor>
  <xdr:twoCellAnchor>
    <xdr:from>
      <xdr:col>1</xdr:col>
      <xdr:colOff>38100</xdr:colOff>
      <xdr:row>8</xdr:row>
      <xdr:rowOff>57150</xdr:rowOff>
    </xdr:from>
    <xdr:to>
      <xdr:col>1</xdr:col>
      <xdr:colOff>601312</xdr:colOff>
      <xdr:row>8</xdr:row>
      <xdr:rowOff>561150</xdr:rowOff>
    </xdr:to>
    <xdr:pic>
      <xdr:nvPicPr>
        <xdr:cNvPr id="7" name="Picture 6">
          <a:extLst>
            <a:ext uri="{FF2B5EF4-FFF2-40B4-BE49-F238E27FC236}">
              <a16:creationId xmlns:a16="http://schemas.microsoft.com/office/drawing/2014/main" id="{5211370D-B2C7-42FF-812D-A213439803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7700" y="3371850"/>
          <a:ext cx="563212" cy="504000"/>
        </a:xfrm>
        <a:prstGeom prst="rect">
          <a:avLst/>
        </a:prstGeom>
      </xdr:spPr>
    </xdr:pic>
    <xdr:clientData/>
  </xdr:twoCellAnchor>
  <xdr:twoCellAnchor>
    <xdr:from>
      <xdr:col>1</xdr:col>
      <xdr:colOff>38100</xdr:colOff>
      <xdr:row>9</xdr:row>
      <xdr:rowOff>57150</xdr:rowOff>
    </xdr:from>
    <xdr:to>
      <xdr:col>1</xdr:col>
      <xdr:colOff>542100</xdr:colOff>
      <xdr:row>9</xdr:row>
      <xdr:rowOff>561150</xdr:rowOff>
    </xdr:to>
    <xdr:pic>
      <xdr:nvPicPr>
        <xdr:cNvPr id="8" name="Picture 7">
          <a:extLst>
            <a:ext uri="{FF2B5EF4-FFF2-40B4-BE49-F238E27FC236}">
              <a16:creationId xmlns:a16="http://schemas.microsoft.com/office/drawing/2014/main" id="{8C13ACB9-4022-4AE2-93BA-AB3EABA3FD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7700" y="4000500"/>
          <a:ext cx="504000" cy="504000"/>
        </a:xfrm>
        <a:prstGeom prst="rect">
          <a:avLst/>
        </a:prstGeom>
      </xdr:spPr>
    </xdr:pic>
    <xdr:clientData/>
  </xdr:twoCellAnchor>
  <xdr:twoCellAnchor>
    <xdr:from>
      <xdr:col>1</xdr:col>
      <xdr:colOff>38100</xdr:colOff>
      <xdr:row>10</xdr:row>
      <xdr:rowOff>57150</xdr:rowOff>
    </xdr:from>
    <xdr:to>
      <xdr:col>1</xdr:col>
      <xdr:colOff>542100</xdr:colOff>
      <xdr:row>10</xdr:row>
      <xdr:rowOff>561150</xdr:rowOff>
    </xdr:to>
    <xdr:pic>
      <xdr:nvPicPr>
        <xdr:cNvPr id="9" name="Picture 8">
          <a:extLst>
            <a:ext uri="{FF2B5EF4-FFF2-40B4-BE49-F238E27FC236}">
              <a16:creationId xmlns:a16="http://schemas.microsoft.com/office/drawing/2014/main" id="{A1E050B1-2DB6-497F-85F4-87B262FCCB2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7700" y="4629150"/>
          <a:ext cx="504000" cy="504000"/>
        </a:xfrm>
        <a:prstGeom prst="rect">
          <a:avLst/>
        </a:prstGeom>
      </xdr:spPr>
    </xdr:pic>
    <xdr:clientData/>
  </xdr:twoCellAnchor>
  <xdr:twoCellAnchor>
    <xdr:from>
      <xdr:col>1</xdr:col>
      <xdr:colOff>57150</xdr:colOff>
      <xdr:row>11</xdr:row>
      <xdr:rowOff>66675</xdr:rowOff>
    </xdr:from>
    <xdr:to>
      <xdr:col>1</xdr:col>
      <xdr:colOff>561150</xdr:colOff>
      <xdr:row>11</xdr:row>
      <xdr:rowOff>570675</xdr:rowOff>
    </xdr:to>
    <xdr:pic>
      <xdr:nvPicPr>
        <xdr:cNvPr id="10" name="Picture 9">
          <a:extLst>
            <a:ext uri="{FF2B5EF4-FFF2-40B4-BE49-F238E27FC236}">
              <a16:creationId xmlns:a16="http://schemas.microsoft.com/office/drawing/2014/main" id="{36EF7031-5D69-4F8B-8D26-6A772D52EE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0" y="5267325"/>
          <a:ext cx="504000" cy="50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5</xdr:row>
      <xdr:rowOff>66675</xdr:rowOff>
    </xdr:from>
    <xdr:to>
      <xdr:col>1</xdr:col>
      <xdr:colOff>551625</xdr:colOff>
      <xdr:row>5</xdr:row>
      <xdr:rowOff>570675</xdr:rowOff>
    </xdr:to>
    <xdr:pic>
      <xdr:nvPicPr>
        <xdr:cNvPr id="2" name="Picture 1">
          <a:extLst>
            <a:ext uri="{FF2B5EF4-FFF2-40B4-BE49-F238E27FC236}">
              <a16:creationId xmlns:a16="http://schemas.microsoft.com/office/drawing/2014/main" id="{B8E2B18B-81CC-4A03-A48E-535C121F8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1600200"/>
          <a:ext cx="504000" cy="504000"/>
        </a:xfrm>
        <a:prstGeom prst="rect">
          <a:avLst/>
        </a:prstGeom>
      </xdr:spPr>
    </xdr:pic>
    <xdr:clientData/>
  </xdr:twoCellAnchor>
  <xdr:twoCellAnchor>
    <xdr:from>
      <xdr:col>1</xdr:col>
      <xdr:colOff>85725</xdr:colOff>
      <xdr:row>6</xdr:row>
      <xdr:rowOff>57150</xdr:rowOff>
    </xdr:from>
    <xdr:to>
      <xdr:col>1</xdr:col>
      <xdr:colOff>589725</xdr:colOff>
      <xdr:row>6</xdr:row>
      <xdr:rowOff>561150</xdr:rowOff>
    </xdr:to>
    <xdr:pic>
      <xdr:nvPicPr>
        <xdr:cNvPr id="3" name="Picture 2">
          <a:extLst>
            <a:ext uri="{FF2B5EF4-FFF2-40B4-BE49-F238E27FC236}">
              <a16:creationId xmlns:a16="http://schemas.microsoft.com/office/drawing/2014/main" id="{7D0DFEF5-18AF-43C4-BCB3-2F8703BED9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 y="2219325"/>
          <a:ext cx="504000" cy="504000"/>
        </a:xfrm>
        <a:prstGeom prst="rect">
          <a:avLst/>
        </a:prstGeom>
      </xdr:spPr>
    </xdr:pic>
    <xdr:clientData/>
  </xdr:twoCellAnchor>
  <xdr:twoCellAnchor>
    <xdr:from>
      <xdr:col>1</xdr:col>
      <xdr:colOff>57150</xdr:colOff>
      <xdr:row>11</xdr:row>
      <xdr:rowOff>47625</xdr:rowOff>
    </xdr:from>
    <xdr:to>
      <xdr:col>1</xdr:col>
      <xdr:colOff>561150</xdr:colOff>
      <xdr:row>11</xdr:row>
      <xdr:rowOff>551625</xdr:rowOff>
    </xdr:to>
    <xdr:pic>
      <xdr:nvPicPr>
        <xdr:cNvPr id="5" name="Picture 4">
          <a:extLst>
            <a:ext uri="{FF2B5EF4-FFF2-40B4-BE49-F238E27FC236}">
              <a16:creationId xmlns:a16="http://schemas.microsoft.com/office/drawing/2014/main" id="{7DFD6557-3BB2-48D0-9A77-16CD634EEE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5353050"/>
          <a:ext cx="504000" cy="504000"/>
        </a:xfrm>
        <a:prstGeom prst="rect">
          <a:avLst/>
        </a:prstGeom>
      </xdr:spPr>
    </xdr:pic>
    <xdr:clientData/>
  </xdr:twoCellAnchor>
  <xdr:twoCellAnchor>
    <xdr:from>
      <xdr:col>1</xdr:col>
      <xdr:colOff>57150</xdr:colOff>
      <xdr:row>12</xdr:row>
      <xdr:rowOff>66675</xdr:rowOff>
    </xdr:from>
    <xdr:to>
      <xdr:col>1</xdr:col>
      <xdr:colOff>561150</xdr:colOff>
      <xdr:row>12</xdr:row>
      <xdr:rowOff>570675</xdr:rowOff>
    </xdr:to>
    <xdr:pic>
      <xdr:nvPicPr>
        <xdr:cNvPr id="6" name="Picture 5">
          <a:extLst>
            <a:ext uri="{FF2B5EF4-FFF2-40B4-BE49-F238E27FC236}">
              <a16:creationId xmlns:a16="http://schemas.microsoft.com/office/drawing/2014/main" id="{9042D7C0-6F3B-47F7-BF9F-6832526F3A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000750"/>
          <a:ext cx="504000" cy="504000"/>
        </a:xfrm>
        <a:prstGeom prst="rect">
          <a:avLst/>
        </a:prstGeom>
      </xdr:spPr>
    </xdr:pic>
    <xdr:clientData/>
  </xdr:twoCellAnchor>
  <xdr:twoCellAnchor>
    <xdr:from>
      <xdr:col>1</xdr:col>
      <xdr:colOff>85725</xdr:colOff>
      <xdr:row>13</xdr:row>
      <xdr:rowOff>381000</xdr:rowOff>
    </xdr:from>
    <xdr:to>
      <xdr:col>1</xdr:col>
      <xdr:colOff>589725</xdr:colOff>
      <xdr:row>14</xdr:row>
      <xdr:rowOff>256350</xdr:rowOff>
    </xdr:to>
    <xdr:pic>
      <xdr:nvPicPr>
        <xdr:cNvPr id="7" name="Picture 6">
          <a:extLst>
            <a:ext uri="{FF2B5EF4-FFF2-40B4-BE49-F238E27FC236}">
              <a16:creationId xmlns:a16="http://schemas.microsoft.com/office/drawing/2014/main" id="{D46AF2BF-388F-41A2-B62D-9B91EC3CC2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5325" y="7572375"/>
          <a:ext cx="504000" cy="504000"/>
        </a:xfrm>
        <a:prstGeom prst="rect">
          <a:avLst/>
        </a:prstGeom>
      </xdr:spPr>
    </xdr:pic>
    <xdr:clientData/>
  </xdr:twoCellAnchor>
  <xdr:twoCellAnchor>
    <xdr:from>
      <xdr:col>1</xdr:col>
      <xdr:colOff>57150</xdr:colOff>
      <xdr:row>15</xdr:row>
      <xdr:rowOff>66675</xdr:rowOff>
    </xdr:from>
    <xdr:to>
      <xdr:col>1</xdr:col>
      <xdr:colOff>561150</xdr:colOff>
      <xdr:row>15</xdr:row>
      <xdr:rowOff>570675</xdr:rowOff>
    </xdr:to>
    <xdr:pic>
      <xdr:nvPicPr>
        <xdr:cNvPr id="8" name="Picture 7">
          <a:extLst>
            <a:ext uri="{FF2B5EF4-FFF2-40B4-BE49-F238E27FC236}">
              <a16:creationId xmlns:a16="http://schemas.microsoft.com/office/drawing/2014/main" id="{7A53C3A6-985C-44C0-8DAF-25D9CEBE2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0" y="8515350"/>
          <a:ext cx="504000" cy="504000"/>
        </a:xfrm>
        <a:prstGeom prst="rect">
          <a:avLst/>
        </a:prstGeom>
      </xdr:spPr>
    </xdr:pic>
    <xdr:clientData/>
  </xdr:twoCellAnchor>
  <xdr:twoCellAnchor>
    <xdr:from>
      <xdr:col>1</xdr:col>
      <xdr:colOff>47625</xdr:colOff>
      <xdr:row>16</xdr:row>
      <xdr:rowOff>66675</xdr:rowOff>
    </xdr:from>
    <xdr:to>
      <xdr:col>1</xdr:col>
      <xdr:colOff>551625</xdr:colOff>
      <xdr:row>16</xdr:row>
      <xdr:rowOff>570675</xdr:rowOff>
    </xdr:to>
    <xdr:pic>
      <xdr:nvPicPr>
        <xdr:cNvPr id="9" name="Picture 8">
          <a:extLst>
            <a:ext uri="{FF2B5EF4-FFF2-40B4-BE49-F238E27FC236}">
              <a16:creationId xmlns:a16="http://schemas.microsoft.com/office/drawing/2014/main" id="{4C4149EB-4F42-4F2D-869B-9D882640BB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7225" y="9144000"/>
          <a:ext cx="504000" cy="504000"/>
        </a:xfrm>
        <a:prstGeom prst="rect">
          <a:avLst/>
        </a:prstGeom>
      </xdr:spPr>
    </xdr:pic>
    <xdr:clientData/>
  </xdr:twoCellAnchor>
  <xdr:twoCellAnchor>
    <xdr:from>
      <xdr:col>1</xdr:col>
      <xdr:colOff>47625</xdr:colOff>
      <xdr:row>17</xdr:row>
      <xdr:rowOff>66675</xdr:rowOff>
    </xdr:from>
    <xdr:to>
      <xdr:col>1</xdr:col>
      <xdr:colOff>551625</xdr:colOff>
      <xdr:row>17</xdr:row>
      <xdr:rowOff>570675</xdr:rowOff>
    </xdr:to>
    <xdr:pic>
      <xdr:nvPicPr>
        <xdr:cNvPr id="10" name="Picture 9">
          <a:extLst>
            <a:ext uri="{FF2B5EF4-FFF2-40B4-BE49-F238E27FC236}">
              <a16:creationId xmlns:a16="http://schemas.microsoft.com/office/drawing/2014/main" id="{5123D8BD-5F36-47F1-A5F4-7C30F52357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7225" y="9772650"/>
          <a:ext cx="504000" cy="504000"/>
        </a:xfrm>
        <a:prstGeom prst="rect">
          <a:avLst/>
        </a:prstGeom>
      </xdr:spPr>
    </xdr:pic>
    <xdr:clientData/>
  </xdr:twoCellAnchor>
  <xdr:twoCellAnchor>
    <xdr:from>
      <xdr:col>1</xdr:col>
      <xdr:colOff>95250</xdr:colOff>
      <xdr:row>8</xdr:row>
      <xdr:rowOff>419100</xdr:rowOff>
    </xdr:from>
    <xdr:to>
      <xdr:col>1</xdr:col>
      <xdr:colOff>599250</xdr:colOff>
      <xdr:row>9</xdr:row>
      <xdr:rowOff>294450</xdr:rowOff>
    </xdr:to>
    <xdr:pic>
      <xdr:nvPicPr>
        <xdr:cNvPr id="11" name="Picture 10">
          <a:extLst>
            <a:ext uri="{FF2B5EF4-FFF2-40B4-BE49-F238E27FC236}">
              <a16:creationId xmlns:a16="http://schemas.microsoft.com/office/drawing/2014/main" id="{239199C6-968A-41A1-82A6-AF98BF519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4850" y="3838575"/>
          <a:ext cx="504000" cy="504000"/>
        </a:xfrm>
        <a:prstGeom prst="rect">
          <a:avLst/>
        </a:prstGeom>
      </xdr:spPr>
    </xdr:pic>
    <xdr:clientData/>
  </xdr:twoCellAnchor>
  <xdr:twoCellAnchor>
    <xdr:from>
      <xdr:col>1</xdr:col>
      <xdr:colOff>58110</xdr:colOff>
      <xdr:row>4</xdr:row>
      <xdr:rowOff>47625</xdr:rowOff>
    </xdr:from>
    <xdr:to>
      <xdr:col>1</xdr:col>
      <xdr:colOff>560190</xdr:colOff>
      <xdr:row>4</xdr:row>
      <xdr:rowOff>551625</xdr:rowOff>
    </xdr:to>
    <xdr:pic>
      <xdr:nvPicPr>
        <xdr:cNvPr id="12" name="Picture 11">
          <a:extLst>
            <a:ext uri="{FF2B5EF4-FFF2-40B4-BE49-F238E27FC236}">
              <a16:creationId xmlns:a16="http://schemas.microsoft.com/office/drawing/2014/main" id="{1312D6FC-3434-401E-BDB5-053212042B5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7710" y="952500"/>
          <a:ext cx="502080" cy="504000"/>
        </a:xfrm>
        <a:prstGeom prst="rect">
          <a:avLst/>
        </a:prstGeom>
      </xdr:spPr>
    </xdr:pic>
    <xdr:clientData/>
  </xdr:twoCellAnchor>
  <xdr:twoCellAnchor>
    <xdr:from>
      <xdr:col>1</xdr:col>
      <xdr:colOff>47625</xdr:colOff>
      <xdr:row>18</xdr:row>
      <xdr:rowOff>66675</xdr:rowOff>
    </xdr:from>
    <xdr:to>
      <xdr:col>1</xdr:col>
      <xdr:colOff>551625</xdr:colOff>
      <xdr:row>18</xdr:row>
      <xdr:rowOff>570675</xdr:rowOff>
    </xdr:to>
    <xdr:pic>
      <xdr:nvPicPr>
        <xdr:cNvPr id="13" name="Picture 12">
          <a:extLst>
            <a:ext uri="{FF2B5EF4-FFF2-40B4-BE49-F238E27FC236}">
              <a16:creationId xmlns:a16="http://schemas.microsoft.com/office/drawing/2014/main" id="{132EECC9-6EA0-4B92-9A8F-366DEBB047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7225" y="9391650"/>
          <a:ext cx="504000" cy="504000"/>
        </a:xfrm>
        <a:prstGeom prst="rect">
          <a:avLst/>
        </a:prstGeom>
      </xdr:spPr>
    </xdr:pic>
    <xdr:clientData/>
  </xdr:twoCellAnchor>
  <xdr:twoCellAnchor>
    <xdr:from>
      <xdr:col>1</xdr:col>
      <xdr:colOff>76200</xdr:colOff>
      <xdr:row>18</xdr:row>
      <xdr:rowOff>66675</xdr:rowOff>
    </xdr:from>
    <xdr:to>
      <xdr:col>1</xdr:col>
      <xdr:colOff>580200</xdr:colOff>
      <xdr:row>18</xdr:row>
      <xdr:rowOff>570675</xdr:rowOff>
    </xdr:to>
    <xdr:pic>
      <xdr:nvPicPr>
        <xdr:cNvPr id="14" name="Picture 13">
          <a:extLst>
            <a:ext uri="{FF2B5EF4-FFF2-40B4-BE49-F238E27FC236}">
              <a16:creationId xmlns:a16="http://schemas.microsoft.com/office/drawing/2014/main" id="{FB502406-0FA0-4944-B5D0-6D459249504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5800" y="971550"/>
          <a:ext cx="504000" cy="504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57150</xdr:colOff>
      <xdr:row>4</xdr:row>
      <xdr:rowOff>57150</xdr:rowOff>
    </xdr:from>
    <xdr:to>
      <xdr:col>1</xdr:col>
      <xdr:colOff>561150</xdr:colOff>
      <xdr:row>4</xdr:row>
      <xdr:rowOff>561150</xdr:rowOff>
    </xdr:to>
    <xdr:pic>
      <xdr:nvPicPr>
        <xdr:cNvPr id="2" name="Picture 1">
          <a:extLst>
            <a:ext uri="{FF2B5EF4-FFF2-40B4-BE49-F238E27FC236}">
              <a16:creationId xmlns:a16="http://schemas.microsoft.com/office/drawing/2014/main" id="{E4EFD378-0EF7-47E7-B10A-AB3F7A635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857250"/>
          <a:ext cx="504000" cy="504000"/>
        </a:xfrm>
        <a:prstGeom prst="rect">
          <a:avLst/>
        </a:prstGeom>
      </xdr:spPr>
    </xdr:pic>
    <xdr:clientData/>
  </xdr:twoCellAnchor>
  <xdr:twoCellAnchor editAs="oneCell">
    <xdr:from>
      <xdr:col>1</xdr:col>
      <xdr:colOff>28575</xdr:colOff>
      <xdr:row>5</xdr:row>
      <xdr:rowOff>57150</xdr:rowOff>
    </xdr:from>
    <xdr:to>
      <xdr:col>1</xdr:col>
      <xdr:colOff>532575</xdr:colOff>
      <xdr:row>5</xdr:row>
      <xdr:rowOff>561150</xdr:rowOff>
    </xdr:to>
    <xdr:pic>
      <xdr:nvPicPr>
        <xdr:cNvPr id="5" name="Picture 4">
          <a:extLst>
            <a:ext uri="{FF2B5EF4-FFF2-40B4-BE49-F238E27FC236}">
              <a16:creationId xmlns:a16="http://schemas.microsoft.com/office/drawing/2014/main" id="{D51720D1-EDB5-45CB-97D5-C2F20D3A91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1485900"/>
          <a:ext cx="504000" cy="504000"/>
        </a:xfrm>
        <a:prstGeom prst="rect">
          <a:avLst/>
        </a:prstGeom>
      </xdr:spPr>
    </xdr:pic>
    <xdr:clientData/>
  </xdr:twoCellAnchor>
  <xdr:twoCellAnchor editAs="oneCell">
    <xdr:from>
      <xdr:col>1</xdr:col>
      <xdr:colOff>66675</xdr:colOff>
      <xdr:row>6</xdr:row>
      <xdr:rowOff>47625</xdr:rowOff>
    </xdr:from>
    <xdr:to>
      <xdr:col>1</xdr:col>
      <xdr:colOff>570675</xdr:colOff>
      <xdr:row>6</xdr:row>
      <xdr:rowOff>551625</xdr:rowOff>
    </xdr:to>
    <xdr:pic>
      <xdr:nvPicPr>
        <xdr:cNvPr id="6" name="Picture 5">
          <a:extLst>
            <a:ext uri="{FF2B5EF4-FFF2-40B4-BE49-F238E27FC236}">
              <a16:creationId xmlns:a16="http://schemas.microsoft.com/office/drawing/2014/main" id="{60C00691-65E5-489E-94B3-39E1E0DA10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2105025"/>
          <a:ext cx="504000" cy="504000"/>
        </a:xfrm>
        <a:prstGeom prst="rect">
          <a:avLst/>
        </a:prstGeom>
      </xdr:spPr>
    </xdr:pic>
    <xdr:clientData/>
  </xdr:twoCellAnchor>
  <xdr:twoCellAnchor editAs="oneCell">
    <xdr:from>
      <xdr:col>1</xdr:col>
      <xdr:colOff>76200</xdr:colOff>
      <xdr:row>7</xdr:row>
      <xdr:rowOff>57150</xdr:rowOff>
    </xdr:from>
    <xdr:to>
      <xdr:col>1</xdr:col>
      <xdr:colOff>580200</xdr:colOff>
      <xdr:row>7</xdr:row>
      <xdr:rowOff>561150</xdr:rowOff>
    </xdr:to>
    <xdr:pic>
      <xdr:nvPicPr>
        <xdr:cNvPr id="7" name="Picture 6">
          <a:extLst>
            <a:ext uri="{FF2B5EF4-FFF2-40B4-BE49-F238E27FC236}">
              <a16:creationId xmlns:a16="http://schemas.microsoft.com/office/drawing/2014/main" id="{C347605C-C942-4052-B1B1-7AE9729DCC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2743200"/>
          <a:ext cx="504000" cy="504000"/>
        </a:xfrm>
        <a:prstGeom prst="rect">
          <a:avLst/>
        </a:prstGeom>
      </xdr:spPr>
    </xdr:pic>
    <xdr:clientData/>
  </xdr:twoCellAnchor>
  <xdr:twoCellAnchor editAs="oneCell">
    <xdr:from>
      <xdr:col>1</xdr:col>
      <xdr:colOff>85725</xdr:colOff>
      <xdr:row>9</xdr:row>
      <xdr:rowOff>57150</xdr:rowOff>
    </xdr:from>
    <xdr:to>
      <xdr:col>1</xdr:col>
      <xdr:colOff>589725</xdr:colOff>
      <xdr:row>9</xdr:row>
      <xdr:rowOff>561150</xdr:rowOff>
    </xdr:to>
    <xdr:pic>
      <xdr:nvPicPr>
        <xdr:cNvPr id="8" name="Picture 7">
          <a:extLst>
            <a:ext uri="{FF2B5EF4-FFF2-40B4-BE49-F238E27FC236}">
              <a16:creationId xmlns:a16="http://schemas.microsoft.com/office/drawing/2014/main" id="{DD25E487-E42D-4866-9E2B-FDA3B9C433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5325" y="3571875"/>
          <a:ext cx="504000" cy="504000"/>
        </a:xfrm>
        <a:prstGeom prst="rect">
          <a:avLst/>
        </a:prstGeom>
      </xdr:spPr>
    </xdr:pic>
    <xdr:clientData/>
  </xdr:twoCellAnchor>
  <xdr:twoCellAnchor editAs="oneCell">
    <xdr:from>
      <xdr:col>1</xdr:col>
      <xdr:colOff>57150</xdr:colOff>
      <xdr:row>10</xdr:row>
      <xdr:rowOff>76200</xdr:rowOff>
    </xdr:from>
    <xdr:to>
      <xdr:col>1</xdr:col>
      <xdr:colOff>561150</xdr:colOff>
      <xdr:row>10</xdr:row>
      <xdr:rowOff>580200</xdr:rowOff>
    </xdr:to>
    <xdr:pic>
      <xdr:nvPicPr>
        <xdr:cNvPr id="9" name="Picture 8">
          <a:extLst>
            <a:ext uri="{FF2B5EF4-FFF2-40B4-BE49-F238E27FC236}">
              <a16:creationId xmlns:a16="http://schemas.microsoft.com/office/drawing/2014/main" id="{FBD01562-D53F-4F8B-968D-4AED2D4EDD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0" y="4219575"/>
          <a:ext cx="504000" cy="504000"/>
        </a:xfrm>
        <a:prstGeom prst="rect">
          <a:avLst/>
        </a:prstGeom>
      </xdr:spPr>
    </xdr:pic>
    <xdr:clientData/>
  </xdr:twoCellAnchor>
  <xdr:twoCellAnchor editAs="oneCell">
    <xdr:from>
      <xdr:col>1</xdr:col>
      <xdr:colOff>66675</xdr:colOff>
      <xdr:row>11</xdr:row>
      <xdr:rowOff>47625</xdr:rowOff>
    </xdr:from>
    <xdr:to>
      <xdr:col>1</xdr:col>
      <xdr:colOff>570675</xdr:colOff>
      <xdr:row>11</xdr:row>
      <xdr:rowOff>551625</xdr:rowOff>
    </xdr:to>
    <xdr:pic>
      <xdr:nvPicPr>
        <xdr:cNvPr id="10" name="Picture 9">
          <a:extLst>
            <a:ext uri="{FF2B5EF4-FFF2-40B4-BE49-F238E27FC236}">
              <a16:creationId xmlns:a16="http://schemas.microsoft.com/office/drawing/2014/main" id="{9CA6418D-E028-487D-A496-1C5C2F0F7E8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76275" y="4819650"/>
          <a:ext cx="504000" cy="504000"/>
        </a:xfrm>
        <a:prstGeom prst="rect">
          <a:avLst/>
        </a:prstGeom>
      </xdr:spPr>
    </xdr:pic>
    <xdr:clientData/>
  </xdr:twoCellAnchor>
  <xdr:twoCellAnchor editAs="oneCell">
    <xdr:from>
      <xdr:col>1</xdr:col>
      <xdr:colOff>76202</xdr:colOff>
      <xdr:row>12</xdr:row>
      <xdr:rowOff>152400</xdr:rowOff>
    </xdr:from>
    <xdr:to>
      <xdr:col>1</xdr:col>
      <xdr:colOff>614447</xdr:colOff>
      <xdr:row>15</xdr:row>
      <xdr:rowOff>8262</xdr:rowOff>
    </xdr:to>
    <xdr:pic>
      <xdr:nvPicPr>
        <xdr:cNvPr id="11" name="Picture 10">
          <a:extLst>
            <a:ext uri="{FF2B5EF4-FFF2-40B4-BE49-F238E27FC236}">
              <a16:creationId xmlns:a16="http://schemas.microsoft.com/office/drawing/2014/main" id="{D8EE16B4-9831-413A-9037-2CFEDA33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5802" y="5553075"/>
          <a:ext cx="538245" cy="427362"/>
        </a:xfrm>
        <a:prstGeom prst="rect">
          <a:avLst/>
        </a:prstGeom>
      </xdr:spPr>
    </xdr:pic>
    <xdr:clientData/>
  </xdr:twoCellAnchor>
  <xdr:twoCellAnchor editAs="oneCell">
    <xdr:from>
      <xdr:col>1</xdr:col>
      <xdr:colOff>57150</xdr:colOff>
      <xdr:row>16</xdr:row>
      <xdr:rowOff>66675</xdr:rowOff>
    </xdr:from>
    <xdr:to>
      <xdr:col>1</xdr:col>
      <xdr:colOff>561150</xdr:colOff>
      <xdr:row>16</xdr:row>
      <xdr:rowOff>570675</xdr:rowOff>
    </xdr:to>
    <xdr:pic>
      <xdr:nvPicPr>
        <xdr:cNvPr id="12" name="Picture 11">
          <a:extLst>
            <a:ext uri="{FF2B5EF4-FFF2-40B4-BE49-F238E27FC236}">
              <a16:creationId xmlns:a16="http://schemas.microsoft.com/office/drawing/2014/main" id="{3B8E4570-7364-4809-8422-0D6844D946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6750" y="6229350"/>
          <a:ext cx="504000" cy="504000"/>
        </a:xfrm>
        <a:prstGeom prst="rect">
          <a:avLst/>
        </a:prstGeom>
      </xdr:spPr>
    </xdr:pic>
    <xdr:clientData/>
  </xdr:twoCellAnchor>
  <xdr:twoCellAnchor editAs="oneCell">
    <xdr:from>
      <xdr:col>1</xdr:col>
      <xdr:colOff>66675</xdr:colOff>
      <xdr:row>22</xdr:row>
      <xdr:rowOff>47625</xdr:rowOff>
    </xdr:from>
    <xdr:to>
      <xdr:col>1</xdr:col>
      <xdr:colOff>570675</xdr:colOff>
      <xdr:row>22</xdr:row>
      <xdr:rowOff>551625</xdr:rowOff>
    </xdr:to>
    <xdr:pic>
      <xdr:nvPicPr>
        <xdr:cNvPr id="13" name="Picture 12">
          <a:extLst>
            <a:ext uri="{FF2B5EF4-FFF2-40B4-BE49-F238E27FC236}">
              <a16:creationId xmlns:a16="http://schemas.microsoft.com/office/drawing/2014/main" id="{17711F5B-6954-4F03-B427-4F1C66B15D5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8296275"/>
          <a:ext cx="504000" cy="504000"/>
        </a:xfrm>
        <a:prstGeom prst="rect">
          <a:avLst/>
        </a:prstGeom>
      </xdr:spPr>
    </xdr:pic>
    <xdr:clientData/>
  </xdr:twoCellAnchor>
  <xdr:twoCellAnchor editAs="oneCell">
    <xdr:from>
      <xdr:col>1</xdr:col>
      <xdr:colOff>76200</xdr:colOff>
      <xdr:row>18</xdr:row>
      <xdr:rowOff>49641</xdr:rowOff>
    </xdr:from>
    <xdr:to>
      <xdr:col>1</xdr:col>
      <xdr:colOff>580200</xdr:colOff>
      <xdr:row>19</xdr:row>
      <xdr:rowOff>235284</xdr:rowOff>
    </xdr:to>
    <xdr:pic>
      <xdr:nvPicPr>
        <xdr:cNvPr id="14" name="Picture 13">
          <a:extLst>
            <a:ext uri="{FF2B5EF4-FFF2-40B4-BE49-F238E27FC236}">
              <a16:creationId xmlns:a16="http://schemas.microsoft.com/office/drawing/2014/main" id="{2D1E272A-C50F-4999-B4FF-7F4D298010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5800" y="7040991"/>
          <a:ext cx="504000" cy="499968"/>
        </a:xfrm>
        <a:prstGeom prst="rect">
          <a:avLst/>
        </a:prstGeom>
      </xdr:spPr>
    </xdr:pic>
    <xdr:clientData/>
  </xdr:twoCellAnchor>
  <xdr:twoCellAnchor editAs="oneCell">
    <xdr:from>
      <xdr:col>1</xdr:col>
      <xdr:colOff>57340</xdr:colOff>
      <xdr:row>20</xdr:row>
      <xdr:rowOff>76200</xdr:rowOff>
    </xdr:from>
    <xdr:to>
      <xdr:col>1</xdr:col>
      <xdr:colOff>522859</xdr:colOff>
      <xdr:row>21</xdr:row>
      <xdr:rowOff>261843</xdr:rowOff>
    </xdr:to>
    <xdr:pic>
      <xdr:nvPicPr>
        <xdr:cNvPr id="15" name="Picture 14">
          <a:extLst>
            <a:ext uri="{FF2B5EF4-FFF2-40B4-BE49-F238E27FC236}">
              <a16:creationId xmlns:a16="http://schemas.microsoft.com/office/drawing/2014/main" id="{5507E720-CC72-443D-B9CA-2AB531EC228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6940" y="7696200"/>
          <a:ext cx="465519" cy="4999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10</xdr:row>
      <xdr:rowOff>57150</xdr:rowOff>
    </xdr:from>
    <xdr:to>
      <xdr:col>1</xdr:col>
      <xdr:colOff>622172</xdr:colOff>
      <xdr:row>10</xdr:row>
      <xdr:rowOff>561150</xdr:rowOff>
    </xdr:to>
    <xdr:pic>
      <xdr:nvPicPr>
        <xdr:cNvPr id="2" name="Picture 1">
          <a:extLst>
            <a:ext uri="{FF2B5EF4-FFF2-40B4-BE49-F238E27FC236}">
              <a16:creationId xmlns:a16="http://schemas.microsoft.com/office/drawing/2014/main" id="{0C30DF30-ACC2-40FC-A670-C03151276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857250"/>
          <a:ext cx="565022" cy="504000"/>
        </a:xfrm>
        <a:prstGeom prst="rect">
          <a:avLst/>
        </a:prstGeom>
      </xdr:spPr>
    </xdr:pic>
    <xdr:clientData/>
  </xdr:twoCellAnchor>
  <xdr:twoCellAnchor>
    <xdr:from>
      <xdr:col>1</xdr:col>
      <xdr:colOff>28575</xdr:colOff>
      <xdr:row>11</xdr:row>
      <xdr:rowOff>57150</xdr:rowOff>
    </xdr:from>
    <xdr:to>
      <xdr:col>1</xdr:col>
      <xdr:colOff>653885</xdr:colOff>
      <xdr:row>11</xdr:row>
      <xdr:rowOff>561150</xdr:rowOff>
    </xdr:to>
    <xdr:pic>
      <xdr:nvPicPr>
        <xdr:cNvPr id="3" name="Picture 2">
          <a:extLst>
            <a:ext uri="{FF2B5EF4-FFF2-40B4-BE49-F238E27FC236}">
              <a16:creationId xmlns:a16="http://schemas.microsoft.com/office/drawing/2014/main" id="{42C73B2C-7D1F-4A28-A441-5DAE4CCBAB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175" y="1485900"/>
          <a:ext cx="625310" cy="504000"/>
        </a:xfrm>
        <a:prstGeom prst="rect">
          <a:avLst/>
        </a:prstGeom>
      </xdr:spPr>
    </xdr:pic>
    <xdr:clientData/>
  </xdr:twoCellAnchor>
  <xdr:twoCellAnchor>
    <xdr:from>
      <xdr:col>1</xdr:col>
      <xdr:colOff>66675</xdr:colOff>
      <xdr:row>12</xdr:row>
      <xdr:rowOff>57150</xdr:rowOff>
    </xdr:from>
    <xdr:to>
      <xdr:col>1</xdr:col>
      <xdr:colOff>613313</xdr:colOff>
      <xdr:row>12</xdr:row>
      <xdr:rowOff>561150</xdr:rowOff>
    </xdr:to>
    <xdr:pic>
      <xdr:nvPicPr>
        <xdr:cNvPr id="4" name="Picture 3">
          <a:extLst>
            <a:ext uri="{FF2B5EF4-FFF2-40B4-BE49-F238E27FC236}">
              <a16:creationId xmlns:a16="http://schemas.microsoft.com/office/drawing/2014/main" id="{86B6B4CA-9F84-4E92-8D91-9E3B2EF1BF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5457825"/>
          <a:ext cx="546638" cy="504000"/>
        </a:xfrm>
        <a:prstGeom prst="rect">
          <a:avLst/>
        </a:prstGeom>
      </xdr:spPr>
    </xdr:pic>
    <xdr:clientData/>
  </xdr:twoCellAnchor>
  <xdr:twoCellAnchor>
    <xdr:from>
      <xdr:col>1</xdr:col>
      <xdr:colOff>57150</xdr:colOff>
      <xdr:row>13</xdr:row>
      <xdr:rowOff>66675</xdr:rowOff>
    </xdr:from>
    <xdr:to>
      <xdr:col>1</xdr:col>
      <xdr:colOff>651490</xdr:colOff>
      <xdr:row>13</xdr:row>
      <xdr:rowOff>570675</xdr:rowOff>
    </xdr:to>
    <xdr:pic>
      <xdr:nvPicPr>
        <xdr:cNvPr id="5" name="Picture 4">
          <a:extLst>
            <a:ext uri="{FF2B5EF4-FFF2-40B4-BE49-F238E27FC236}">
              <a16:creationId xmlns:a16="http://schemas.microsoft.com/office/drawing/2014/main" id="{A361BF02-91F9-4909-B1B9-7B49803B5CA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096000"/>
          <a:ext cx="594340" cy="504000"/>
        </a:xfrm>
        <a:prstGeom prst="rect">
          <a:avLst/>
        </a:prstGeom>
      </xdr:spPr>
    </xdr:pic>
    <xdr:clientData/>
  </xdr:twoCellAnchor>
  <xdr:twoCellAnchor>
    <xdr:from>
      <xdr:col>1</xdr:col>
      <xdr:colOff>47625</xdr:colOff>
      <xdr:row>14</xdr:row>
      <xdr:rowOff>66675</xdr:rowOff>
    </xdr:from>
    <xdr:to>
      <xdr:col>1</xdr:col>
      <xdr:colOff>607625</xdr:colOff>
      <xdr:row>14</xdr:row>
      <xdr:rowOff>570675</xdr:rowOff>
    </xdr:to>
    <xdr:pic>
      <xdr:nvPicPr>
        <xdr:cNvPr id="6" name="Picture 5">
          <a:extLst>
            <a:ext uri="{FF2B5EF4-FFF2-40B4-BE49-F238E27FC236}">
              <a16:creationId xmlns:a16="http://schemas.microsoft.com/office/drawing/2014/main" id="{80B4667A-A259-4C11-A9D8-6BE529E4F3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6724650"/>
          <a:ext cx="560000" cy="504000"/>
        </a:xfrm>
        <a:prstGeom prst="rect">
          <a:avLst/>
        </a:prstGeom>
      </xdr:spPr>
    </xdr:pic>
    <xdr:clientData/>
  </xdr:twoCellAnchor>
  <xdr:twoCellAnchor>
    <xdr:from>
      <xdr:col>1</xdr:col>
      <xdr:colOff>47626</xdr:colOff>
      <xdr:row>15</xdr:row>
      <xdr:rowOff>57150</xdr:rowOff>
    </xdr:from>
    <xdr:to>
      <xdr:col>1</xdr:col>
      <xdr:colOff>663763</xdr:colOff>
      <xdr:row>15</xdr:row>
      <xdr:rowOff>561150</xdr:rowOff>
    </xdr:to>
    <xdr:pic>
      <xdr:nvPicPr>
        <xdr:cNvPr id="7" name="Picture 6">
          <a:extLst>
            <a:ext uri="{FF2B5EF4-FFF2-40B4-BE49-F238E27FC236}">
              <a16:creationId xmlns:a16="http://schemas.microsoft.com/office/drawing/2014/main" id="{8C8F5C7E-2060-45E7-845B-CBEEF824B74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6" y="7343775"/>
          <a:ext cx="616137" cy="504000"/>
        </a:xfrm>
        <a:prstGeom prst="rect">
          <a:avLst/>
        </a:prstGeom>
      </xdr:spPr>
    </xdr:pic>
    <xdr:clientData/>
  </xdr:twoCellAnchor>
  <xdr:twoCellAnchor>
    <xdr:from>
      <xdr:col>1</xdr:col>
      <xdr:colOff>38100</xdr:colOff>
      <xdr:row>16</xdr:row>
      <xdr:rowOff>57150</xdr:rowOff>
    </xdr:from>
    <xdr:to>
      <xdr:col>1</xdr:col>
      <xdr:colOff>664966</xdr:colOff>
      <xdr:row>16</xdr:row>
      <xdr:rowOff>561150</xdr:rowOff>
    </xdr:to>
    <xdr:pic>
      <xdr:nvPicPr>
        <xdr:cNvPr id="8" name="Picture 7">
          <a:extLst>
            <a:ext uri="{FF2B5EF4-FFF2-40B4-BE49-F238E27FC236}">
              <a16:creationId xmlns:a16="http://schemas.microsoft.com/office/drawing/2014/main" id="{23964738-249B-48EA-8927-8FFBAFA68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7972425"/>
          <a:ext cx="626866" cy="504000"/>
        </a:xfrm>
        <a:prstGeom prst="rect">
          <a:avLst/>
        </a:prstGeom>
      </xdr:spPr>
    </xdr:pic>
    <xdr:clientData/>
  </xdr:twoCellAnchor>
  <xdr:twoCellAnchor>
    <xdr:from>
      <xdr:col>1</xdr:col>
      <xdr:colOff>47626</xdr:colOff>
      <xdr:row>17</xdr:row>
      <xdr:rowOff>47625</xdr:rowOff>
    </xdr:from>
    <xdr:to>
      <xdr:col>1</xdr:col>
      <xdr:colOff>643371</xdr:colOff>
      <xdr:row>17</xdr:row>
      <xdr:rowOff>551625</xdr:rowOff>
    </xdr:to>
    <xdr:pic>
      <xdr:nvPicPr>
        <xdr:cNvPr id="9" name="Picture 8">
          <a:extLst>
            <a:ext uri="{FF2B5EF4-FFF2-40B4-BE49-F238E27FC236}">
              <a16:creationId xmlns:a16="http://schemas.microsoft.com/office/drawing/2014/main" id="{81F0D0B7-D25F-4739-A301-7A709D34902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6" y="8591550"/>
          <a:ext cx="595745" cy="504000"/>
        </a:xfrm>
        <a:prstGeom prst="rect">
          <a:avLst/>
        </a:prstGeom>
      </xdr:spPr>
    </xdr:pic>
    <xdr:clientData/>
  </xdr:twoCellAnchor>
  <xdr:twoCellAnchor>
    <xdr:from>
      <xdr:col>1</xdr:col>
      <xdr:colOff>57150</xdr:colOff>
      <xdr:row>18</xdr:row>
      <xdr:rowOff>47625</xdr:rowOff>
    </xdr:from>
    <xdr:to>
      <xdr:col>1</xdr:col>
      <xdr:colOff>561150</xdr:colOff>
      <xdr:row>20</xdr:row>
      <xdr:rowOff>132525</xdr:rowOff>
    </xdr:to>
    <xdr:pic>
      <xdr:nvPicPr>
        <xdr:cNvPr id="10" name="Picture 9">
          <a:extLst>
            <a:ext uri="{FF2B5EF4-FFF2-40B4-BE49-F238E27FC236}">
              <a16:creationId xmlns:a16="http://schemas.microsoft.com/office/drawing/2014/main" id="{37B43BE1-0E64-4725-BDE7-B22A474965A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0" y="9220200"/>
          <a:ext cx="504000" cy="504000"/>
        </a:xfrm>
        <a:prstGeom prst="rect">
          <a:avLst/>
        </a:prstGeom>
      </xdr:spPr>
    </xdr:pic>
    <xdr:clientData/>
  </xdr:twoCellAnchor>
  <xdr:twoCellAnchor>
    <xdr:from>
      <xdr:col>1</xdr:col>
      <xdr:colOff>47625</xdr:colOff>
      <xdr:row>21</xdr:row>
      <xdr:rowOff>76200</xdr:rowOff>
    </xdr:from>
    <xdr:to>
      <xdr:col>1</xdr:col>
      <xdr:colOff>551625</xdr:colOff>
      <xdr:row>21</xdr:row>
      <xdr:rowOff>580200</xdr:rowOff>
    </xdr:to>
    <xdr:pic>
      <xdr:nvPicPr>
        <xdr:cNvPr id="11" name="Picture 10">
          <a:extLst>
            <a:ext uri="{FF2B5EF4-FFF2-40B4-BE49-F238E27FC236}">
              <a16:creationId xmlns:a16="http://schemas.microsoft.com/office/drawing/2014/main" id="{111652AC-1BA4-4637-B10A-8B74D3F67C3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7225" y="6534150"/>
          <a:ext cx="504000" cy="504000"/>
        </a:xfrm>
        <a:prstGeom prst="rect">
          <a:avLst/>
        </a:prstGeom>
      </xdr:spPr>
    </xdr:pic>
    <xdr:clientData/>
  </xdr:twoCellAnchor>
  <xdr:twoCellAnchor>
    <xdr:from>
      <xdr:col>1</xdr:col>
      <xdr:colOff>66675</xdr:colOff>
      <xdr:row>22</xdr:row>
      <xdr:rowOff>66675</xdr:rowOff>
    </xdr:from>
    <xdr:to>
      <xdr:col>1</xdr:col>
      <xdr:colOff>570675</xdr:colOff>
      <xdr:row>22</xdr:row>
      <xdr:rowOff>570675</xdr:rowOff>
    </xdr:to>
    <xdr:pic>
      <xdr:nvPicPr>
        <xdr:cNvPr id="12" name="Picture 11">
          <a:extLst>
            <a:ext uri="{FF2B5EF4-FFF2-40B4-BE49-F238E27FC236}">
              <a16:creationId xmlns:a16="http://schemas.microsoft.com/office/drawing/2014/main" id="{21CAF409-2452-4694-94EF-6DE92451886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6275" y="7153275"/>
          <a:ext cx="504000" cy="504000"/>
        </a:xfrm>
        <a:prstGeom prst="rect">
          <a:avLst/>
        </a:prstGeom>
      </xdr:spPr>
    </xdr:pic>
    <xdr:clientData/>
  </xdr:twoCellAnchor>
  <xdr:twoCellAnchor>
    <xdr:from>
      <xdr:col>1</xdr:col>
      <xdr:colOff>38100</xdr:colOff>
      <xdr:row>23</xdr:row>
      <xdr:rowOff>66675</xdr:rowOff>
    </xdr:from>
    <xdr:to>
      <xdr:col>1</xdr:col>
      <xdr:colOff>542100</xdr:colOff>
      <xdr:row>23</xdr:row>
      <xdr:rowOff>570675</xdr:rowOff>
    </xdr:to>
    <xdr:pic>
      <xdr:nvPicPr>
        <xdr:cNvPr id="15" name="Picture 14">
          <a:extLst>
            <a:ext uri="{FF2B5EF4-FFF2-40B4-BE49-F238E27FC236}">
              <a16:creationId xmlns:a16="http://schemas.microsoft.com/office/drawing/2014/main" id="{FFDC9501-A821-4873-A369-C837395CE33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7700" y="8410575"/>
          <a:ext cx="504000" cy="504000"/>
        </a:xfrm>
        <a:prstGeom prst="rect">
          <a:avLst/>
        </a:prstGeom>
      </xdr:spPr>
    </xdr:pic>
    <xdr:clientData/>
  </xdr:twoCellAnchor>
  <xdr:twoCellAnchor>
    <xdr:from>
      <xdr:col>1</xdr:col>
      <xdr:colOff>38101</xdr:colOff>
      <xdr:row>4</xdr:row>
      <xdr:rowOff>85725</xdr:rowOff>
    </xdr:from>
    <xdr:to>
      <xdr:col>1</xdr:col>
      <xdr:colOff>581204</xdr:colOff>
      <xdr:row>4</xdr:row>
      <xdr:rowOff>589725</xdr:rowOff>
    </xdr:to>
    <xdr:pic>
      <xdr:nvPicPr>
        <xdr:cNvPr id="27" name="Picture 26">
          <a:extLst>
            <a:ext uri="{FF2B5EF4-FFF2-40B4-BE49-F238E27FC236}">
              <a16:creationId xmlns:a16="http://schemas.microsoft.com/office/drawing/2014/main" id="{978690A6-ACAD-4E0D-A34D-0ADB68C86E7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7701" y="885825"/>
          <a:ext cx="543103"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551625</xdr:rowOff>
    </xdr:to>
    <xdr:pic>
      <xdr:nvPicPr>
        <xdr:cNvPr id="28" name="Picture 27">
          <a:extLst>
            <a:ext uri="{FF2B5EF4-FFF2-40B4-BE49-F238E27FC236}">
              <a16:creationId xmlns:a16="http://schemas.microsoft.com/office/drawing/2014/main" id="{A1899B68-DC95-4606-8B68-CD94FCECEBB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1" y="1476375"/>
          <a:ext cx="497041" cy="504000"/>
        </a:xfrm>
        <a:prstGeom prst="rect">
          <a:avLst/>
        </a:prstGeom>
      </xdr:spPr>
    </xdr:pic>
    <xdr:clientData/>
  </xdr:twoCellAnchor>
  <xdr:twoCellAnchor>
    <xdr:from>
      <xdr:col>1</xdr:col>
      <xdr:colOff>28576</xdr:colOff>
      <xdr:row>6</xdr:row>
      <xdr:rowOff>57150</xdr:rowOff>
    </xdr:from>
    <xdr:to>
      <xdr:col>1</xdr:col>
      <xdr:colOff>571679</xdr:colOff>
      <xdr:row>6</xdr:row>
      <xdr:rowOff>561150</xdr:rowOff>
    </xdr:to>
    <xdr:pic>
      <xdr:nvPicPr>
        <xdr:cNvPr id="29" name="Picture 28">
          <a:extLst>
            <a:ext uri="{FF2B5EF4-FFF2-40B4-BE49-F238E27FC236}">
              <a16:creationId xmlns:a16="http://schemas.microsoft.com/office/drawing/2014/main" id="{E8E06380-BBE3-4766-989C-B76C210A858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8176" y="2114550"/>
          <a:ext cx="543103" cy="504000"/>
        </a:xfrm>
        <a:prstGeom prst="rect">
          <a:avLst/>
        </a:prstGeom>
      </xdr:spPr>
    </xdr:pic>
    <xdr:clientData/>
  </xdr:twoCellAnchor>
  <xdr:twoCellAnchor>
    <xdr:from>
      <xdr:col>1</xdr:col>
      <xdr:colOff>66676</xdr:colOff>
      <xdr:row>7</xdr:row>
      <xdr:rowOff>47625</xdr:rowOff>
    </xdr:from>
    <xdr:to>
      <xdr:col>1</xdr:col>
      <xdr:colOff>563717</xdr:colOff>
      <xdr:row>7</xdr:row>
      <xdr:rowOff>551625</xdr:rowOff>
    </xdr:to>
    <xdr:pic>
      <xdr:nvPicPr>
        <xdr:cNvPr id="30" name="Picture 29">
          <a:extLst>
            <a:ext uri="{FF2B5EF4-FFF2-40B4-BE49-F238E27FC236}">
              <a16:creationId xmlns:a16="http://schemas.microsoft.com/office/drawing/2014/main" id="{E723B472-FAF4-4788-AF8F-6AFC9214C1C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6276" y="2733675"/>
          <a:ext cx="497041" cy="504000"/>
        </a:xfrm>
        <a:prstGeom prst="rect">
          <a:avLst/>
        </a:prstGeom>
      </xdr:spPr>
    </xdr:pic>
    <xdr:clientData/>
  </xdr:twoCellAnchor>
  <xdr:twoCellAnchor>
    <xdr:from>
      <xdr:col>1</xdr:col>
      <xdr:colOff>57150</xdr:colOff>
      <xdr:row>8</xdr:row>
      <xdr:rowOff>76200</xdr:rowOff>
    </xdr:from>
    <xdr:to>
      <xdr:col>1</xdr:col>
      <xdr:colOff>561150</xdr:colOff>
      <xdr:row>8</xdr:row>
      <xdr:rowOff>580200</xdr:rowOff>
    </xdr:to>
    <xdr:pic>
      <xdr:nvPicPr>
        <xdr:cNvPr id="31" name="Picture 30">
          <a:extLst>
            <a:ext uri="{FF2B5EF4-FFF2-40B4-BE49-F238E27FC236}">
              <a16:creationId xmlns:a16="http://schemas.microsoft.com/office/drawing/2014/main" id="{E3FF3DDC-E93F-4D55-99AD-07B4CE717C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3390900"/>
          <a:ext cx="504000" cy="504000"/>
        </a:xfrm>
        <a:prstGeom prst="rect">
          <a:avLst/>
        </a:prstGeom>
      </xdr:spPr>
    </xdr:pic>
    <xdr:clientData/>
  </xdr:twoCellAnchor>
  <xdr:twoCellAnchor>
    <xdr:from>
      <xdr:col>1</xdr:col>
      <xdr:colOff>85725</xdr:colOff>
      <xdr:row>25</xdr:row>
      <xdr:rowOff>57150</xdr:rowOff>
    </xdr:from>
    <xdr:to>
      <xdr:col>1</xdr:col>
      <xdr:colOff>589725</xdr:colOff>
      <xdr:row>25</xdr:row>
      <xdr:rowOff>561150</xdr:rowOff>
    </xdr:to>
    <xdr:pic>
      <xdr:nvPicPr>
        <xdr:cNvPr id="33" name="Picture 32">
          <a:extLst>
            <a:ext uri="{FF2B5EF4-FFF2-40B4-BE49-F238E27FC236}">
              <a16:creationId xmlns:a16="http://schemas.microsoft.com/office/drawing/2014/main" id="{B44C96F6-4D3C-4EB2-846C-ADB7D49016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5325" y="12573000"/>
          <a:ext cx="504000" cy="504000"/>
        </a:xfrm>
        <a:prstGeom prst="rect">
          <a:avLst/>
        </a:prstGeom>
      </xdr:spPr>
    </xdr:pic>
    <xdr:clientData/>
  </xdr:twoCellAnchor>
  <xdr:twoCellAnchor>
    <xdr:from>
      <xdr:col>1</xdr:col>
      <xdr:colOff>85725</xdr:colOff>
      <xdr:row>26</xdr:row>
      <xdr:rowOff>76200</xdr:rowOff>
    </xdr:from>
    <xdr:to>
      <xdr:col>1</xdr:col>
      <xdr:colOff>589725</xdr:colOff>
      <xdr:row>26</xdr:row>
      <xdr:rowOff>580200</xdr:rowOff>
    </xdr:to>
    <xdr:pic>
      <xdr:nvPicPr>
        <xdr:cNvPr id="34" name="Picture 33">
          <a:extLst>
            <a:ext uri="{FF2B5EF4-FFF2-40B4-BE49-F238E27FC236}">
              <a16:creationId xmlns:a16="http://schemas.microsoft.com/office/drawing/2014/main" id="{798FCC8E-9DF7-4989-BAEF-3C09CE54445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95325" y="13220700"/>
          <a:ext cx="504000" cy="504000"/>
        </a:xfrm>
        <a:prstGeom prst="rect">
          <a:avLst/>
        </a:prstGeom>
      </xdr:spPr>
    </xdr:pic>
    <xdr:clientData/>
  </xdr:twoCellAnchor>
  <xdr:twoCellAnchor>
    <xdr:from>
      <xdr:col>1</xdr:col>
      <xdr:colOff>66675</xdr:colOff>
      <xdr:row>27</xdr:row>
      <xdr:rowOff>47625</xdr:rowOff>
    </xdr:from>
    <xdr:to>
      <xdr:col>1</xdr:col>
      <xdr:colOff>570675</xdr:colOff>
      <xdr:row>27</xdr:row>
      <xdr:rowOff>551625</xdr:rowOff>
    </xdr:to>
    <xdr:pic>
      <xdr:nvPicPr>
        <xdr:cNvPr id="35" name="Picture 34">
          <a:extLst>
            <a:ext uri="{FF2B5EF4-FFF2-40B4-BE49-F238E27FC236}">
              <a16:creationId xmlns:a16="http://schemas.microsoft.com/office/drawing/2014/main" id="{5F2368B4-7A94-4649-B8C8-36830218B4D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6275" y="13820775"/>
          <a:ext cx="504000" cy="504000"/>
        </a:xfrm>
        <a:prstGeom prst="rect">
          <a:avLst/>
        </a:prstGeom>
      </xdr:spPr>
    </xdr:pic>
    <xdr:clientData/>
  </xdr:twoCellAnchor>
  <xdr:twoCellAnchor>
    <xdr:from>
      <xdr:col>1</xdr:col>
      <xdr:colOff>57150</xdr:colOff>
      <xdr:row>28</xdr:row>
      <xdr:rowOff>57150</xdr:rowOff>
    </xdr:from>
    <xdr:to>
      <xdr:col>1</xdr:col>
      <xdr:colOff>561150</xdr:colOff>
      <xdr:row>28</xdr:row>
      <xdr:rowOff>561150</xdr:rowOff>
    </xdr:to>
    <xdr:pic>
      <xdr:nvPicPr>
        <xdr:cNvPr id="36" name="Picture 35">
          <a:extLst>
            <a:ext uri="{FF2B5EF4-FFF2-40B4-BE49-F238E27FC236}">
              <a16:creationId xmlns:a16="http://schemas.microsoft.com/office/drawing/2014/main" id="{CB3688D5-67A1-44F8-A029-197DF8122E9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0" y="14458950"/>
          <a:ext cx="504000" cy="504000"/>
        </a:xfrm>
        <a:prstGeom prst="rect">
          <a:avLst/>
        </a:prstGeom>
      </xdr:spPr>
    </xdr:pic>
    <xdr:clientData/>
  </xdr:twoCellAnchor>
  <xdr:twoCellAnchor>
    <xdr:from>
      <xdr:col>1</xdr:col>
      <xdr:colOff>66675</xdr:colOff>
      <xdr:row>30</xdr:row>
      <xdr:rowOff>47625</xdr:rowOff>
    </xdr:from>
    <xdr:to>
      <xdr:col>1</xdr:col>
      <xdr:colOff>570675</xdr:colOff>
      <xdr:row>30</xdr:row>
      <xdr:rowOff>551625</xdr:rowOff>
    </xdr:to>
    <xdr:pic>
      <xdr:nvPicPr>
        <xdr:cNvPr id="37" name="Picture 36">
          <a:extLst>
            <a:ext uri="{FF2B5EF4-FFF2-40B4-BE49-F238E27FC236}">
              <a16:creationId xmlns:a16="http://schemas.microsoft.com/office/drawing/2014/main" id="{F56F6679-7A2B-4FF1-BD46-210D751EB43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6275" y="15278100"/>
          <a:ext cx="504000" cy="504000"/>
        </a:xfrm>
        <a:prstGeom prst="rect">
          <a:avLst/>
        </a:prstGeom>
      </xdr:spPr>
    </xdr:pic>
    <xdr:clientData/>
  </xdr:twoCellAnchor>
  <xdr:twoCellAnchor>
    <xdr:from>
      <xdr:col>1</xdr:col>
      <xdr:colOff>57150</xdr:colOff>
      <xdr:row>31</xdr:row>
      <xdr:rowOff>57150</xdr:rowOff>
    </xdr:from>
    <xdr:to>
      <xdr:col>1</xdr:col>
      <xdr:colOff>561150</xdr:colOff>
      <xdr:row>31</xdr:row>
      <xdr:rowOff>561150</xdr:rowOff>
    </xdr:to>
    <xdr:pic>
      <xdr:nvPicPr>
        <xdr:cNvPr id="38" name="Picture 37">
          <a:extLst>
            <a:ext uri="{FF2B5EF4-FFF2-40B4-BE49-F238E27FC236}">
              <a16:creationId xmlns:a16="http://schemas.microsoft.com/office/drawing/2014/main" id="{AF7E654B-7EE2-488D-8E70-1F1FCC948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6750" y="15916275"/>
          <a:ext cx="504000" cy="504000"/>
        </a:xfrm>
        <a:prstGeom prst="rect">
          <a:avLst/>
        </a:prstGeom>
      </xdr:spPr>
    </xdr:pic>
    <xdr:clientData/>
  </xdr:twoCellAnchor>
  <xdr:twoCellAnchor>
    <xdr:from>
      <xdr:col>1</xdr:col>
      <xdr:colOff>47625</xdr:colOff>
      <xdr:row>32</xdr:row>
      <xdr:rowOff>76200</xdr:rowOff>
    </xdr:from>
    <xdr:to>
      <xdr:col>1</xdr:col>
      <xdr:colOff>551625</xdr:colOff>
      <xdr:row>32</xdr:row>
      <xdr:rowOff>580200</xdr:rowOff>
    </xdr:to>
    <xdr:pic>
      <xdr:nvPicPr>
        <xdr:cNvPr id="39" name="Picture 38">
          <a:extLst>
            <a:ext uri="{FF2B5EF4-FFF2-40B4-BE49-F238E27FC236}">
              <a16:creationId xmlns:a16="http://schemas.microsoft.com/office/drawing/2014/main" id="{8C6B0C15-4B8E-4B71-AD74-9C414A64EE1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7225" y="16563975"/>
          <a:ext cx="504000" cy="504000"/>
        </a:xfrm>
        <a:prstGeom prst="rect">
          <a:avLst/>
        </a:prstGeom>
      </xdr:spPr>
    </xdr:pic>
    <xdr:clientData/>
  </xdr:twoCellAnchor>
  <xdr:twoCellAnchor>
    <xdr:from>
      <xdr:col>1</xdr:col>
      <xdr:colOff>47625</xdr:colOff>
      <xdr:row>35</xdr:row>
      <xdr:rowOff>68675</xdr:rowOff>
    </xdr:from>
    <xdr:to>
      <xdr:col>1</xdr:col>
      <xdr:colOff>547625</xdr:colOff>
      <xdr:row>35</xdr:row>
      <xdr:rowOff>568675</xdr:rowOff>
    </xdr:to>
    <xdr:pic>
      <xdr:nvPicPr>
        <xdr:cNvPr id="41" name="Picture 40">
          <a:extLst>
            <a:ext uri="{FF2B5EF4-FFF2-40B4-BE49-F238E27FC236}">
              <a16:creationId xmlns:a16="http://schemas.microsoft.com/office/drawing/2014/main" id="{6E489706-F654-40F9-8B2C-BA9168791C6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7225" y="18004250"/>
          <a:ext cx="500000" cy="500000"/>
        </a:xfrm>
        <a:prstGeom prst="rect">
          <a:avLst/>
        </a:prstGeom>
      </xdr:spPr>
    </xdr:pic>
    <xdr:clientData/>
  </xdr:twoCellAnchor>
  <xdr:twoCellAnchor>
    <xdr:from>
      <xdr:col>1</xdr:col>
      <xdr:colOff>38100</xdr:colOff>
      <xdr:row>36</xdr:row>
      <xdr:rowOff>66675</xdr:rowOff>
    </xdr:from>
    <xdr:to>
      <xdr:col>1</xdr:col>
      <xdr:colOff>542100</xdr:colOff>
      <xdr:row>36</xdr:row>
      <xdr:rowOff>570675</xdr:rowOff>
    </xdr:to>
    <xdr:pic>
      <xdr:nvPicPr>
        <xdr:cNvPr id="42" name="Picture 41">
          <a:extLst>
            <a:ext uri="{FF2B5EF4-FFF2-40B4-BE49-F238E27FC236}">
              <a16:creationId xmlns:a16="http://schemas.microsoft.com/office/drawing/2014/main" id="{90074CBD-D4A0-463E-8FA7-57E5C8EB588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47700" y="18630900"/>
          <a:ext cx="504000" cy="504000"/>
        </a:xfrm>
        <a:prstGeom prst="rect">
          <a:avLst/>
        </a:prstGeom>
      </xdr:spPr>
    </xdr:pic>
    <xdr:clientData/>
  </xdr:twoCellAnchor>
  <xdr:twoCellAnchor>
    <xdr:from>
      <xdr:col>1</xdr:col>
      <xdr:colOff>47625</xdr:colOff>
      <xdr:row>37</xdr:row>
      <xdr:rowOff>68675</xdr:rowOff>
    </xdr:from>
    <xdr:to>
      <xdr:col>1</xdr:col>
      <xdr:colOff>547625</xdr:colOff>
      <xdr:row>37</xdr:row>
      <xdr:rowOff>568675</xdr:rowOff>
    </xdr:to>
    <xdr:pic>
      <xdr:nvPicPr>
        <xdr:cNvPr id="43" name="Picture 42">
          <a:extLst>
            <a:ext uri="{FF2B5EF4-FFF2-40B4-BE49-F238E27FC236}">
              <a16:creationId xmlns:a16="http://schemas.microsoft.com/office/drawing/2014/main" id="{1C22207E-482C-49F5-BACE-BF144CA850CB}"/>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7225" y="19261550"/>
          <a:ext cx="500000" cy="500000"/>
        </a:xfrm>
        <a:prstGeom prst="rect">
          <a:avLst/>
        </a:prstGeom>
      </xdr:spPr>
    </xdr:pic>
    <xdr:clientData/>
  </xdr:twoCellAnchor>
  <xdr:twoCellAnchor>
    <xdr:from>
      <xdr:col>1</xdr:col>
      <xdr:colOff>40100</xdr:colOff>
      <xdr:row>38</xdr:row>
      <xdr:rowOff>66675</xdr:rowOff>
    </xdr:from>
    <xdr:to>
      <xdr:col>1</xdr:col>
      <xdr:colOff>540100</xdr:colOff>
      <xdr:row>38</xdr:row>
      <xdr:rowOff>570675</xdr:rowOff>
    </xdr:to>
    <xdr:pic>
      <xdr:nvPicPr>
        <xdr:cNvPr id="44" name="Picture 43">
          <a:extLst>
            <a:ext uri="{FF2B5EF4-FFF2-40B4-BE49-F238E27FC236}">
              <a16:creationId xmlns:a16="http://schemas.microsoft.com/office/drawing/2014/main" id="{665734E9-12F7-4F0A-B325-D7780F41F08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49700" y="19888200"/>
          <a:ext cx="500000" cy="504000"/>
        </a:xfrm>
        <a:prstGeom prst="rect">
          <a:avLst/>
        </a:prstGeom>
      </xdr:spPr>
    </xdr:pic>
    <xdr:clientData/>
  </xdr:twoCellAnchor>
  <xdr:twoCellAnchor>
    <xdr:from>
      <xdr:col>1</xdr:col>
      <xdr:colOff>47625</xdr:colOff>
      <xdr:row>40</xdr:row>
      <xdr:rowOff>68675</xdr:rowOff>
    </xdr:from>
    <xdr:to>
      <xdr:col>1</xdr:col>
      <xdr:colOff>547625</xdr:colOff>
      <xdr:row>40</xdr:row>
      <xdr:rowOff>568675</xdr:rowOff>
    </xdr:to>
    <xdr:pic>
      <xdr:nvPicPr>
        <xdr:cNvPr id="32" name="Picture 31">
          <a:extLst>
            <a:ext uri="{FF2B5EF4-FFF2-40B4-BE49-F238E27FC236}">
              <a16:creationId xmlns:a16="http://schemas.microsoft.com/office/drawing/2014/main" id="{500CA356-0980-4E35-8ABF-4460BE706F8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7225" y="20709350"/>
          <a:ext cx="500000" cy="500000"/>
        </a:xfrm>
        <a:prstGeom prst="rect">
          <a:avLst/>
        </a:prstGeom>
      </xdr:spPr>
    </xdr:pic>
    <xdr:clientData/>
  </xdr:twoCellAnchor>
  <xdr:twoCellAnchor>
    <xdr:from>
      <xdr:col>1</xdr:col>
      <xdr:colOff>38100</xdr:colOff>
      <xdr:row>41</xdr:row>
      <xdr:rowOff>66675</xdr:rowOff>
    </xdr:from>
    <xdr:to>
      <xdr:col>1</xdr:col>
      <xdr:colOff>542100</xdr:colOff>
      <xdr:row>41</xdr:row>
      <xdr:rowOff>570675</xdr:rowOff>
    </xdr:to>
    <xdr:pic>
      <xdr:nvPicPr>
        <xdr:cNvPr id="45" name="Picture 44">
          <a:extLst>
            <a:ext uri="{FF2B5EF4-FFF2-40B4-BE49-F238E27FC236}">
              <a16:creationId xmlns:a16="http://schemas.microsoft.com/office/drawing/2014/main" id="{3674D6BA-38A4-4CCF-9E2A-32359E52DE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47700" y="20726400"/>
          <a:ext cx="504000" cy="504000"/>
        </a:xfrm>
        <a:prstGeom prst="rect">
          <a:avLst/>
        </a:prstGeom>
      </xdr:spPr>
    </xdr:pic>
    <xdr:clientData/>
  </xdr:twoCellAnchor>
  <xdr:twoCellAnchor>
    <xdr:from>
      <xdr:col>1</xdr:col>
      <xdr:colOff>47625</xdr:colOff>
      <xdr:row>42</xdr:row>
      <xdr:rowOff>68675</xdr:rowOff>
    </xdr:from>
    <xdr:to>
      <xdr:col>1</xdr:col>
      <xdr:colOff>547625</xdr:colOff>
      <xdr:row>42</xdr:row>
      <xdr:rowOff>568675</xdr:rowOff>
    </xdr:to>
    <xdr:pic>
      <xdr:nvPicPr>
        <xdr:cNvPr id="46" name="Picture 45">
          <a:extLst>
            <a:ext uri="{FF2B5EF4-FFF2-40B4-BE49-F238E27FC236}">
              <a16:creationId xmlns:a16="http://schemas.microsoft.com/office/drawing/2014/main" id="{522B00A2-CEA2-4CC7-A85B-FEEE41798F45}"/>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backgroundRemoval t="0" b="100000" l="10000" r="90000"/>
                  </a14:imgEffect>
                </a14:imgLayer>
              </a14:imgProps>
            </a:ext>
            <a:ext uri="{28A0092B-C50C-407E-A947-70E740481C1C}">
              <a14:useLocalDpi xmlns:a14="http://schemas.microsoft.com/office/drawing/2010/main" val="0"/>
            </a:ext>
          </a:extLst>
        </a:blip>
        <a:stretch>
          <a:fillRect/>
        </a:stretch>
      </xdr:blipFill>
      <xdr:spPr>
        <a:xfrm>
          <a:off x="657225" y="21966650"/>
          <a:ext cx="500000" cy="500000"/>
        </a:xfrm>
        <a:prstGeom prst="rect">
          <a:avLst/>
        </a:prstGeom>
        <a:scene3d>
          <a:camera prst="orthographicFront">
            <a:rot lat="0" lon="10800000" rev="0"/>
          </a:camera>
          <a:lightRig rig="threePt" dir="t"/>
        </a:scene3d>
      </xdr:spPr>
    </xdr:pic>
    <xdr:clientData/>
  </xdr:twoCellAnchor>
  <xdr:twoCellAnchor>
    <xdr:from>
      <xdr:col>1</xdr:col>
      <xdr:colOff>47625</xdr:colOff>
      <xdr:row>44</xdr:row>
      <xdr:rowOff>68675</xdr:rowOff>
    </xdr:from>
    <xdr:to>
      <xdr:col>1</xdr:col>
      <xdr:colOff>547625</xdr:colOff>
      <xdr:row>44</xdr:row>
      <xdr:rowOff>568675</xdr:rowOff>
    </xdr:to>
    <xdr:pic>
      <xdr:nvPicPr>
        <xdr:cNvPr id="47" name="Picture 46">
          <a:extLst>
            <a:ext uri="{FF2B5EF4-FFF2-40B4-BE49-F238E27FC236}">
              <a16:creationId xmlns:a16="http://schemas.microsoft.com/office/drawing/2014/main" id="{E525FE67-A531-426C-B5B6-FC152B6C6FD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57225" y="22785800"/>
          <a:ext cx="500000" cy="500000"/>
        </a:xfrm>
        <a:prstGeom prst="rect">
          <a:avLst/>
        </a:prstGeom>
      </xdr:spPr>
    </xdr:pic>
    <xdr:clientData/>
  </xdr:twoCellAnchor>
  <xdr:twoCellAnchor>
    <xdr:from>
      <xdr:col>1</xdr:col>
      <xdr:colOff>38100</xdr:colOff>
      <xdr:row>45</xdr:row>
      <xdr:rowOff>66675</xdr:rowOff>
    </xdr:from>
    <xdr:to>
      <xdr:col>1</xdr:col>
      <xdr:colOff>542100</xdr:colOff>
      <xdr:row>45</xdr:row>
      <xdr:rowOff>570675</xdr:rowOff>
    </xdr:to>
    <xdr:pic>
      <xdr:nvPicPr>
        <xdr:cNvPr id="48" name="Picture 47">
          <a:extLst>
            <a:ext uri="{FF2B5EF4-FFF2-40B4-BE49-F238E27FC236}">
              <a16:creationId xmlns:a16="http://schemas.microsoft.com/office/drawing/2014/main" id="{30F379D4-1264-4842-9AD1-831BE71FBF2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47700" y="23412450"/>
          <a:ext cx="504000" cy="504000"/>
        </a:xfrm>
        <a:prstGeom prst="rect">
          <a:avLst/>
        </a:prstGeom>
      </xdr:spPr>
    </xdr:pic>
    <xdr:clientData/>
  </xdr:twoCellAnchor>
  <xdr:twoCellAnchor>
    <xdr:from>
      <xdr:col>1</xdr:col>
      <xdr:colOff>47625</xdr:colOff>
      <xdr:row>46</xdr:row>
      <xdr:rowOff>68675</xdr:rowOff>
    </xdr:from>
    <xdr:to>
      <xdr:col>1</xdr:col>
      <xdr:colOff>547625</xdr:colOff>
      <xdr:row>46</xdr:row>
      <xdr:rowOff>568675</xdr:rowOff>
    </xdr:to>
    <xdr:pic>
      <xdr:nvPicPr>
        <xdr:cNvPr id="49" name="Picture 48">
          <a:extLst>
            <a:ext uri="{FF2B5EF4-FFF2-40B4-BE49-F238E27FC236}">
              <a16:creationId xmlns:a16="http://schemas.microsoft.com/office/drawing/2014/main" id="{C5E159FE-BAE1-48F1-9D42-FFCA7A28F1A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7225" y="24043100"/>
          <a:ext cx="500000" cy="500000"/>
        </a:xfrm>
        <a:prstGeom prst="rect">
          <a:avLst/>
        </a:prstGeom>
        <a:scene3d>
          <a:camera prst="orthographicFront">
            <a:rot lat="0" lon="0" rev="0"/>
          </a:camera>
          <a:lightRig rig="threePt" dir="t"/>
        </a:scene3d>
      </xdr:spPr>
    </xdr:pic>
    <xdr:clientData/>
  </xdr:twoCellAnchor>
  <xdr:twoCellAnchor>
    <xdr:from>
      <xdr:col>1</xdr:col>
      <xdr:colOff>47625</xdr:colOff>
      <xdr:row>47</xdr:row>
      <xdr:rowOff>68675</xdr:rowOff>
    </xdr:from>
    <xdr:to>
      <xdr:col>1</xdr:col>
      <xdr:colOff>547625</xdr:colOff>
      <xdr:row>47</xdr:row>
      <xdr:rowOff>568675</xdr:rowOff>
    </xdr:to>
    <xdr:pic>
      <xdr:nvPicPr>
        <xdr:cNvPr id="50" name="Picture 49">
          <a:extLst>
            <a:ext uri="{FF2B5EF4-FFF2-40B4-BE49-F238E27FC236}">
              <a16:creationId xmlns:a16="http://schemas.microsoft.com/office/drawing/2014/main" id="{37F7C995-A013-4F57-BB15-DBD4578D524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7225" y="24671750"/>
          <a:ext cx="500000" cy="500000"/>
        </a:xfrm>
        <a:prstGeom prst="rect">
          <a:avLst/>
        </a:prstGeom>
      </xdr:spPr>
    </xdr:pic>
    <xdr:clientData/>
  </xdr:twoCellAnchor>
  <xdr:twoCellAnchor>
    <xdr:from>
      <xdr:col>1</xdr:col>
      <xdr:colOff>38100</xdr:colOff>
      <xdr:row>48</xdr:row>
      <xdr:rowOff>66675</xdr:rowOff>
    </xdr:from>
    <xdr:to>
      <xdr:col>1</xdr:col>
      <xdr:colOff>542100</xdr:colOff>
      <xdr:row>48</xdr:row>
      <xdr:rowOff>570675</xdr:rowOff>
    </xdr:to>
    <xdr:pic>
      <xdr:nvPicPr>
        <xdr:cNvPr id="51" name="Picture 50">
          <a:extLst>
            <a:ext uri="{FF2B5EF4-FFF2-40B4-BE49-F238E27FC236}">
              <a16:creationId xmlns:a16="http://schemas.microsoft.com/office/drawing/2014/main" id="{4B408ACA-22D9-448A-A00D-12178594BC5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47700" y="25298400"/>
          <a:ext cx="504000" cy="504000"/>
        </a:xfrm>
        <a:prstGeom prst="rect">
          <a:avLst/>
        </a:prstGeom>
      </xdr:spPr>
    </xdr:pic>
    <xdr:clientData/>
  </xdr:twoCellAnchor>
  <xdr:twoCellAnchor>
    <xdr:from>
      <xdr:col>1</xdr:col>
      <xdr:colOff>47625</xdr:colOff>
      <xdr:row>49</xdr:row>
      <xdr:rowOff>68675</xdr:rowOff>
    </xdr:from>
    <xdr:to>
      <xdr:col>1</xdr:col>
      <xdr:colOff>547625</xdr:colOff>
      <xdr:row>49</xdr:row>
      <xdr:rowOff>568675</xdr:rowOff>
    </xdr:to>
    <xdr:pic>
      <xdr:nvPicPr>
        <xdr:cNvPr id="52" name="Picture 51">
          <a:extLst>
            <a:ext uri="{FF2B5EF4-FFF2-40B4-BE49-F238E27FC236}">
              <a16:creationId xmlns:a16="http://schemas.microsoft.com/office/drawing/2014/main" id="{620B16D9-1F3E-4257-8E85-BE18F9202DC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7225" y="25929050"/>
          <a:ext cx="500000" cy="500000"/>
        </a:xfrm>
        <a:prstGeom prst="rect">
          <a:avLst/>
        </a:prstGeom>
      </xdr:spPr>
    </xdr:pic>
    <xdr:clientData/>
  </xdr:twoCellAnchor>
  <xdr:twoCellAnchor>
    <xdr:from>
      <xdr:col>1</xdr:col>
      <xdr:colOff>40100</xdr:colOff>
      <xdr:row>50</xdr:row>
      <xdr:rowOff>68675</xdr:rowOff>
    </xdr:from>
    <xdr:to>
      <xdr:col>1</xdr:col>
      <xdr:colOff>540100</xdr:colOff>
      <xdr:row>50</xdr:row>
      <xdr:rowOff>568675</xdr:rowOff>
    </xdr:to>
    <xdr:pic>
      <xdr:nvPicPr>
        <xdr:cNvPr id="53" name="Picture 52">
          <a:extLst>
            <a:ext uri="{FF2B5EF4-FFF2-40B4-BE49-F238E27FC236}">
              <a16:creationId xmlns:a16="http://schemas.microsoft.com/office/drawing/2014/main" id="{5D288A1A-0920-48A8-8442-A8A05F21E86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49700" y="26557700"/>
          <a:ext cx="500000" cy="500000"/>
        </a:xfrm>
        <a:prstGeom prst="rect">
          <a:avLst/>
        </a:prstGeom>
      </xdr:spPr>
    </xdr:pic>
    <xdr:clientData/>
  </xdr:twoCellAnchor>
  <xdr:twoCellAnchor>
    <xdr:from>
      <xdr:col>1</xdr:col>
      <xdr:colOff>47625</xdr:colOff>
      <xdr:row>51</xdr:row>
      <xdr:rowOff>68675</xdr:rowOff>
    </xdr:from>
    <xdr:to>
      <xdr:col>1</xdr:col>
      <xdr:colOff>547625</xdr:colOff>
      <xdr:row>51</xdr:row>
      <xdr:rowOff>568675</xdr:rowOff>
    </xdr:to>
    <xdr:pic>
      <xdr:nvPicPr>
        <xdr:cNvPr id="54" name="Picture 53">
          <a:extLst>
            <a:ext uri="{FF2B5EF4-FFF2-40B4-BE49-F238E27FC236}">
              <a16:creationId xmlns:a16="http://schemas.microsoft.com/office/drawing/2014/main" id="{9D36D735-4071-476F-8C1A-0F76AE39BB3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57225" y="27186350"/>
          <a:ext cx="500000" cy="500000"/>
        </a:xfrm>
        <a:prstGeom prst="rect">
          <a:avLst/>
        </a:prstGeom>
      </xdr:spPr>
    </xdr:pic>
    <xdr:clientData/>
  </xdr:twoCellAnchor>
  <xdr:twoCellAnchor>
    <xdr:from>
      <xdr:col>1</xdr:col>
      <xdr:colOff>38100</xdr:colOff>
      <xdr:row>53</xdr:row>
      <xdr:rowOff>66675</xdr:rowOff>
    </xdr:from>
    <xdr:to>
      <xdr:col>1</xdr:col>
      <xdr:colOff>542100</xdr:colOff>
      <xdr:row>53</xdr:row>
      <xdr:rowOff>570675</xdr:rowOff>
    </xdr:to>
    <xdr:pic>
      <xdr:nvPicPr>
        <xdr:cNvPr id="55" name="Picture 54">
          <a:extLst>
            <a:ext uri="{FF2B5EF4-FFF2-40B4-BE49-F238E27FC236}">
              <a16:creationId xmlns:a16="http://schemas.microsoft.com/office/drawing/2014/main" id="{5AC0B3BC-F1BE-4CE3-A919-AEC10AABE4BB}"/>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47700" y="28003500"/>
          <a:ext cx="504000" cy="504000"/>
        </a:xfrm>
        <a:prstGeom prst="rect">
          <a:avLst/>
        </a:prstGeom>
      </xdr:spPr>
    </xdr:pic>
    <xdr:clientData/>
  </xdr:twoCellAnchor>
  <xdr:twoCellAnchor>
    <xdr:from>
      <xdr:col>1</xdr:col>
      <xdr:colOff>47625</xdr:colOff>
      <xdr:row>54</xdr:row>
      <xdr:rowOff>68675</xdr:rowOff>
    </xdr:from>
    <xdr:to>
      <xdr:col>1</xdr:col>
      <xdr:colOff>547625</xdr:colOff>
      <xdr:row>54</xdr:row>
      <xdr:rowOff>568675</xdr:rowOff>
    </xdr:to>
    <xdr:pic>
      <xdr:nvPicPr>
        <xdr:cNvPr id="56" name="Picture 55">
          <a:extLst>
            <a:ext uri="{FF2B5EF4-FFF2-40B4-BE49-F238E27FC236}">
              <a16:creationId xmlns:a16="http://schemas.microsoft.com/office/drawing/2014/main" id="{7C5DDD85-65AB-4D60-8CBB-9EE0AB3CCFE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57225" y="28634150"/>
          <a:ext cx="500000" cy="500000"/>
        </a:xfrm>
        <a:prstGeom prst="rect">
          <a:avLst/>
        </a:prstGeom>
      </xdr:spPr>
    </xdr:pic>
    <xdr:clientData/>
  </xdr:twoCellAnchor>
  <xdr:twoCellAnchor>
    <xdr:from>
      <xdr:col>1</xdr:col>
      <xdr:colOff>40100</xdr:colOff>
      <xdr:row>55</xdr:row>
      <xdr:rowOff>68675</xdr:rowOff>
    </xdr:from>
    <xdr:to>
      <xdr:col>1</xdr:col>
      <xdr:colOff>540100</xdr:colOff>
      <xdr:row>55</xdr:row>
      <xdr:rowOff>568675</xdr:rowOff>
    </xdr:to>
    <xdr:pic>
      <xdr:nvPicPr>
        <xdr:cNvPr id="57" name="Picture 56">
          <a:extLst>
            <a:ext uri="{FF2B5EF4-FFF2-40B4-BE49-F238E27FC236}">
              <a16:creationId xmlns:a16="http://schemas.microsoft.com/office/drawing/2014/main" id="{3BDD70FE-BF08-4300-855F-4CB55FC0043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49700" y="29262800"/>
          <a:ext cx="500000" cy="500000"/>
        </a:xfrm>
        <a:prstGeom prst="rect">
          <a:avLst/>
        </a:prstGeom>
      </xdr:spPr>
    </xdr:pic>
    <xdr:clientData/>
  </xdr:twoCellAnchor>
  <xdr:twoCellAnchor>
    <xdr:from>
      <xdr:col>1</xdr:col>
      <xdr:colOff>47625</xdr:colOff>
      <xdr:row>56</xdr:row>
      <xdr:rowOff>68675</xdr:rowOff>
    </xdr:from>
    <xdr:to>
      <xdr:col>1</xdr:col>
      <xdr:colOff>547625</xdr:colOff>
      <xdr:row>56</xdr:row>
      <xdr:rowOff>568675</xdr:rowOff>
    </xdr:to>
    <xdr:pic>
      <xdr:nvPicPr>
        <xdr:cNvPr id="58" name="Picture 57">
          <a:extLst>
            <a:ext uri="{FF2B5EF4-FFF2-40B4-BE49-F238E27FC236}">
              <a16:creationId xmlns:a16="http://schemas.microsoft.com/office/drawing/2014/main" id="{F7034E32-9D79-4649-A91F-B31FE4DD251C}"/>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7225" y="29891450"/>
          <a:ext cx="500000" cy="500000"/>
        </a:xfrm>
        <a:prstGeom prst="rect">
          <a:avLst/>
        </a:prstGeom>
      </xdr:spPr>
    </xdr:pic>
    <xdr:clientData/>
  </xdr:twoCellAnchor>
  <xdr:twoCellAnchor>
    <xdr:from>
      <xdr:col>1</xdr:col>
      <xdr:colOff>40100</xdr:colOff>
      <xdr:row>57</xdr:row>
      <xdr:rowOff>68675</xdr:rowOff>
    </xdr:from>
    <xdr:to>
      <xdr:col>1</xdr:col>
      <xdr:colOff>540100</xdr:colOff>
      <xdr:row>57</xdr:row>
      <xdr:rowOff>568675</xdr:rowOff>
    </xdr:to>
    <xdr:pic>
      <xdr:nvPicPr>
        <xdr:cNvPr id="59" name="Picture 58">
          <a:extLst>
            <a:ext uri="{FF2B5EF4-FFF2-40B4-BE49-F238E27FC236}">
              <a16:creationId xmlns:a16="http://schemas.microsoft.com/office/drawing/2014/main" id="{5BBFE9FC-C8C3-439C-9460-6D906802F65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49700" y="30520100"/>
          <a:ext cx="500000" cy="500000"/>
        </a:xfrm>
        <a:prstGeom prst="rect">
          <a:avLst/>
        </a:prstGeom>
      </xdr:spPr>
    </xdr:pic>
    <xdr:clientData/>
  </xdr:twoCellAnchor>
  <xdr:twoCellAnchor>
    <xdr:from>
      <xdr:col>1</xdr:col>
      <xdr:colOff>47625</xdr:colOff>
      <xdr:row>58</xdr:row>
      <xdr:rowOff>68675</xdr:rowOff>
    </xdr:from>
    <xdr:to>
      <xdr:col>1</xdr:col>
      <xdr:colOff>547625</xdr:colOff>
      <xdr:row>58</xdr:row>
      <xdr:rowOff>568675</xdr:rowOff>
    </xdr:to>
    <xdr:pic>
      <xdr:nvPicPr>
        <xdr:cNvPr id="60" name="Picture 59">
          <a:extLst>
            <a:ext uri="{FF2B5EF4-FFF2-40B4-BE49-F238E27FC236}">
              <a16:creationId xmlns:a16="http://schemas.microsoft.com/office/drawing/2014/main" id="{27AC1948-8307-4A31-BB4C-8EDC044C36C1}"/>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7225" y="31148750"/>
          <a:ext cx="500000" cy="500000"/>
        </a:xfrm>
        <a:prstGeom prst="rect">
          <a:avLst/>
        </a:prstGeom>
      </xdr:spPr>
    </xdr:pic>
    <xdr:clientData/>
  </xdr:twoCellAnchor>
  <xdr:twoCellAnchor>
    <xdr:from>
      <xdr:col>1</xdr:col>
      <xdr:colOff>47625</xdr:colOff>
      <xdr:row>60</xdr:row>
      <xdr:rowOff>76200</xdr:rowOff>
    </xdr:from>
    <xdr:to>
      <xdr:col>1</xdr:col>
      <xdr:colOff>551625</xdr:colOff>
      <xdr:row>60</xdr:row>
      <xdr:rowOff>580200</xdr:rowOff>
    </xdr:to>
    <xdr:pic>
      <xdr:nvPicPr>
        <xdr:cNvPr id="61" name="Picture 60">
          <a:extLst>
            <a:ext uri="{FF2B5EF4-FFF2-40B4-BE49-F238E27FC236}">
              <a16:creationId xmlns:a16="http://schemas.microsoft.com/office/drawing/2014/main" id="{C6EDF2B5-CD26-4646-9DC4-3B4D4865DD3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57225" y="31984950"/>
          <a:ext cx="504000" cy="504000"/>
        </a:xfrm>
        <a:prstGeom prst="rect">
          <a:avLst/>
        </a:prstGeom>
      </xdr:spPr>
    </xdr:pic>
    <xdr:clientData/>
  </xdr:twoCellAnchor>
  <xdr:twoCellAnchor>
    <xdr:from>
      <xdr:col>1</xdr:col>
      <xdr:colOff>66675</xdr:colOff>
      <xdr:row>61</xdr:row>
      <xdr:rowOff>66675</xdr:rowOff>
    </xdr:from>
    <xdr:to>
      <xdr:col>1</xdr:col>
      <xdr:colOff>570675</xdr:colOff>
      <xdr:row>61</xdr:row>
      <xdr:rowOff>570675</xdr:rowOff>
    </xdr:to>
    <xdr:pic>
      <xdr:nvPicPr>
        <xdr:cNvPr id="62" name="Picture 61">
          <a:extLst>
            <a:ext uri="{FF2B5EF4-FFF2-40B4-BE49-F238E27FC236}">
              <a16:creationId xmlns:a16="http://schemas.microsoft.com/office/drawing/2014/main" id="{69269B7F-E5DA-4350-A6C9-B644BAF83D07}"/>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76275" y="32604075"/>
          <a:ext cx="504000" cy="504000"/>
        </a:xfrm>
        <a:prstGeom prst="rect">
          <a:avLst/>
        </a:prstGeom>
        <a:scene3d>
          <a:camera prst="orthographicFront">
            <a:rot lat="0" lon="10800000" rev="0"/>
          </a:camera>
          <a:lightRig rig="threePt" dir="t"/>
        </a:scene3d>
      </xdr:spPr>
    </xdr:pic>
    <xdr:clientData/>
  </xdr:twoCellAnchor>
  <xdr:twoCellAnchor>
    <xdr:from>
      <xdr:col>1</xdr:col>
      <xdr:colOff>47625</xdr:colOff>
      <xdr:row>62</xdr:row>
      <xdr:rowOff>68675</xdr:rowOff>
    </xdr:from>
    <xdr:to>
      <xdr:col>1</xdr:col>
      <xdr:colOff>547625</xdr:colOff>
      <xdr:row>62</xdr:row>
      <xdr:rowOff>568675</xdr:rowOff>
    </xdr:to>
    <xdr:pic>
      <xdr:nvPicPr>
        <xdr:cNvPr id="63" name="Picture 62">
          <a:extLst>
            <a:ext uri="{FF2B5EF4-FFF2-40B4-BE49-F238E27FC236}">
              <a16:creationId xmlns:a16="http://schemas.microsoft.com/office/drawing/2014/main" id="{148A439D-1706-4847-938E-2F07F6E7032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7225" y="33234725"/>
          <a:ext cx="500000" cy="500000"/>
        </a:xfrm>
        <a:prstGeom prst="rect">
          <a:avLst/>
        </a:prstGeom>
      </xdr:spPr>
    </xdr:pic>
    <xdr:clientData/>
  </xdr:twoCellAnchor>
  <xdr:twoCellAnchor>
    <xdr:from>
      <xdr:col>1</xdr:col>
      <xdr:colOff>38100</xdr:colOff>
      <xdr:row>63</xdr:row>
      <xdr:rowOff>66675</xdr:rowOff>
    </xdr:from>
    <xdr:to>
      <xdr:col>1</xdr:col>
      <xdr:colOff>542100</xdr:colOff>
      <xdr:row>63</xdr:row>
      <xdr:rowOff>570675</xdr:rowOff>
    </xdr:to>
    <xdr:pic>
      <xdr:nvPicPr>
        <xdr:cNvPr id="64" name="Picture 63">
          <a:extLst>
            <a:ext uri="{FF2B5EF4-FFF2-40B4-BE49-F238E27FC236}">
              <a16:creationId xmlns:a16="http://schemas.microsoft.com/office/drawing/2014/main" id="{E930A1B0-C3E3-435E-BE99-11CA056CB83A}"/>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47700" y="33861375"/>
          <a:ext cx="504000" cy="504000"/>
        </a:xfrm>
        <a:prstGeom prst="rect">
          <a:avLst/>
        </a:prstGeom>
      </xdr:spPr>
    </xdr:pic>
    <xdr:clientData/>
  </xdr:twoCellAnchor>
  <xdr:twoCellAnchor>
    <xdr:from>
      <xdr:col>1</xdr:col>
      <xdr:colOff>47625</xdr:colOff>
      <xdr:row>64</xdr:row>
      <xdr:rowOff>68675</xdr:rowOff>
    </xdr:from>
    <xdr:to>
      <xdr:col>1</xdr:col>
      <xdr:colOff>547625</xdr:colOff>
      <xdr:row>64</xdr:row>
      <xdr:rowOff>568675</xdr:rowOff>
    </xdr:to>
    <xdr:pic>
      <xdr:nvPicPr>
        <xdr:cNvPr id="65" name="Picture 64">
          <a:extLst>
            <a:ext uri="{FF2B5EF4-FFF2-40B4-BE49-F238E27FC236}">
              <a16:creationId xmlns:a16="http://schemas.microsoft.com/office/drawing/2014/main" id="{F1AD7006-6CEA-472B-92BE-AA3988D4DBF7}"/>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57225" y="34492025"/>
          <a:ext cx="500000" cy="500000"/>
        </a:xfrm>
        <a:prstGeom prst="rect">
          <a:avLst/>
        </a:prstGeom>
        <a:scene3d>
          <a:camera prst="orthographicFront">
            <a:rot lat="0" lon="10800000" rev="0"/>
          </a:camera>
          <a:lightRig rig="threePt" dir="t"/>
        </a:scene3d>
      </xdr:spPr>
    </xdr:pic>
    <xdr:clientData/>
  </xdr:twoCellAnchor>
  <xdr:twoCellAnchor>
    <xdr:from>
      <xdr:col>1</xdr:col>
      <xdr:colOff>40100</xdr:colOff>
      <xdr:row>65</xdr:row>
      <xdr:rowOff>68675</xdr:rowOff>
    </xdr:from>
    <xdr:to>
      <xdr:col>1</xdr:col>
      <xdr:colOff>540100</xdr:colOff>
      <xdr:row>65</xdr:row>
      <xdr:rowOff>568675</xdr:rowOff>
    </xdr:to>
    <xdr:pic>
      <xdr:nvPicPr>
        <xdr:cNvPr id="66" name="Picture 65">
          <a:extLst>
            <a:ext uri="{FF2B5EF4-FFF2-40B4-BE49-F238E27FC236}">
              <a16:creationId xmlns:a16="http://schemas.microsoft.com/office/drawing/2014/main" id="{D20822C9-E0DE-44CB-9085-078E540D712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40100" y="34530125"/>
          <a:ext cx="500000" cy="500000"/>
        </a:xfrm>
        <a:prstGeom prst="rect">
          <a:avLst/>
        </a:prstGeom>
      </xdr:spPr>
    </xdr:pic>
    <xdr:clientData/>
  </xdr:twoCellAnchor>
  <xdr:twoCellAnchor>
    <xdr:from>
      <xdr:col>1</xdr:col>
      <xdr:colOff>85725</xdr:colOff>
      <xdr:row>66</xdr:row>
      <xdr:rowOff>173450</xdr:rowOff>
    </xdr:from>
    <xdr:to>
      <xdr:col>1</xdr:col>
      <xdr:colOff>585725</xdr:colOff>
      <xdr:row>66</xdr:row>
      <xdr:rowOff>673450</xdr:rowOff>
    </xdr:to>
    <xdr:pic>
      <xdr:nvPicPr>
        <xdr:cNvPr id="67" name="Picture 66">
          <a:extLst>
            <a:ext uri="{FF2B5EF4-FFF2-40B4-BE49-F238E27FC236}">
              <a16:creationId xmlns:a16="http://schemas.microsoft.com/office/drawing/2014/main" id="{87338C15-E250-4559-9811-4C9AAB4C8DA6}"/>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85725" y="35606450"/>
          <a:ext cx="500000" cy="500000"/>
        </a:xfrm>
        <a:prstGeom prst="rect">
          <a:avLst/>
        </a:prstGeom>
      </xdr:spPr>
    </xdr:pic>
    <xdr:clientData/>
  </xdr:twoCellAnchor>
  <xdr:twoCellAnchor>
    <xdr:from>
      <xdr:col>1</xdr:col>
      <xdr:colOff>78200</xdr:colOff>
      <xdr:row>67</xdr:row>
      <xdr:rowOff>49625</xdr:rowOff>
    </xdr:from>
    <xdr:to>
      <xdr:col>1</xdr:col>
      <xdr:colOff>578200</xdr:colOff>
      <xdr:row>67</xdr:row>
      <xdr:rowOff>549625</xdr:rowOff>
    </xdr:to>
    <xdr:pic>
      <xdr:nvPicPr>
        <xdr:cNvPr id="68" name="Picture 67">
          <a:extLst>
            <a:ext uri="{FF2B5EF4-FFF2-40B4-BE49-F238E27FC236}">
              <a16:creationId xmlns:a16="http://schemas.microsoft.com/office/drawing/2014/main" id="{6699D250-66C4-49AE-BE75-2F0019C4E22D}"/>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78200" y="36349400"/>
          <a:ext cx="500000" cy="500000"/>
        </a:xfrm>
        <a:prstGeom prst="rect">
          <a:avLst/>
        </a:prstGeom>
      </xdr:spPr>
    </xdr:pic>
    <xdr:clientData/>
  </xdr:twoCellAnchor>
  <xdr:twoCellAnchor>
    <xdr:from>
      <xdr:col>1</xdr:col>
      <xdr:colOff>104775</xdr:colOff>
      <xdr:row>33</xdr:row>
      <xdr:rowOff>101374</xdr:rowOff>
    </xdr:from>
    <xdr:to>
      <xdr:col>1</xdr:col>
      <xdr:colOff>608775</xdr:colOff>
      <xdr:row>33</xdr:row>
      <xdr:rowOff>535976</xdr:rowOff>
    </xdr:to>
    <xdr:pic>
      <xdr:nvPicPr>
        <xdr:cNvPr id="69" name="Picture 68">
          <a:extLst>
            <a:ext uri="{FF2B5EF4-FFF2-40B4-BE49-F238E27FC236}">
              <a16:creationId xmlns:a16="http://schemas.microsoft.com/office/drawing/2014/main" id="{A8AFE2D6-0195-4FE7-B711-308A94F35709}"/>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714375" y="16589149"/>
          <a:ext cx="504000" cy="434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8</xdr:row>
      <xdr:rowOff>57150</xdr:rowOff>
    </xdr:from>
    <xdr:to>
      <xdr:col>1</xdr:col>
      <xdr:colOff>622172</xdr:colOff>
      <xdr:row>8</xdr:row>
      <xdr:rowOff>561150</xdr:rowOff>
    </xdr:to>
    <xdr:pic>
      <xdr:nvPicPr>
        <xdr:cNvPr id="2" name="Picture 1">
          <a:extLst>
            <a:ext uri="{FF2B5EF4-FFF2-40B4-BE49-F238E27FC236}">
              <a16:creationId xmlns:a16="http://schemas.microsoft.com/office/drawing/2014/main" id="{2E02EA85-1CE5-462B-8B81-BEF337625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943225"/>
          <a:ext cx="565022" cy="504000"/>
        </a:xfrm>
        <a:prstGeom prst="rect">
          <a:avLst/>
        </a:prstGeom>
      </xdr:spPr>
    </xdr:pic>
    <xdr:clientData/>
  </xdr:twoCellAnchor>
  <xdr:twoCellAnchor>
    <xdr:from>
      <xdr:col>1</xdr:col>
      <xdr:colOff>38100</xdr:colOff>
      <xdr:row>9</xdr:row>
      <xdr:rowOff>57150</xdr:rowOff>
    </xdr:from>
    <xdr:to>
      <xdr:col>1</xdr:col>
      <xdr:colOff>663410</xdr:colOff>
      <xdr:row>9</xdr:row>
      <xdr:rowOff>561150</xdr:rowOff>
    </xdr:to>
    <xdr:pic>
      <xdr:nvPicPr>
        <xdr:cNvPr id="3" name="Picture 2">
          <a:extLst>
            <a:ext uri="{FF2B5EF4-FFF2-40B4-BE49-F238E27FC236}">
              <a16:creationId xmlns:a16="http://schemas.microsoft.com/office/drawing/2014/main" id="{469751FC-2708-44AB-B4DD-B61B54183C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3571875"/>
          <a:ext cx="625310" cy="504000"/>
        </a:xfrm>
        <a:prstGeom prst="rect">
          <a:avLst/>
        </a:prstGeom>
      </xdr:spPr>
    </xdr:pic>
    <xdr:clientData/>
  </xdr:twoCellAnchor>
  <xdr:twoCellAnchor>
    <xdr:from>
      <xdr:col>1</xdr:col>
      <xdr:colOff>47625</xdr:colOff>
      <xdr:row>10</xdr:row>
      <xdr:rowOff>57150</xdr:rowOff>
    </xdr:from>
    <xdr:to>
      <xdr:col>1</xdr:col>
      <xdr:colOff>594263</xdr:colOff>
      <xdr:row>10</xdr:row>
      <xdr:rowOff>561150</xdr:rowOff>
    </xdr:to>
    <xdr:pic>
      <xdr:nvPicPr>
        <xdr:cNvPr id="4" name="Picture 3">
          <a:extLst>
            <a:ext uri="{FF2B5EF4-FFF2-40B4-BE49-F238E27FC236}">
              <a16:creationId xmlns:a16="http://schemas.microsoft.com/office/drawing/2014/main" id="{9C1DC2DC-BE80-43A2-A280-BCB6377CC1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 y="4200525"/>
          <a:ext cx="546638" cy="504000"/>
        </a:xfrm>
        <a:prstGeom prst="rect">
          <a:avLst/>
        </a:prstGeom>
      </xdr:spPr>
    </xdr:pic>
    <xdr:clientData/>
  </xdr:twoCellAnchor>
  <xdr:twoCellAnchor>
    <xdr:from>
      <xdr:col>1</xdr:col>
      <xdr:colOff>47625</xdr:colOff>
      <xdr:row>11</xdr:row>
      <xdr:rowOff>66675</xdr:rowOff>
    </xdr:from>
    <xdr:to>
      <xdr:col>1</xdr:col>
      <xdr:colOff>641965</xdr:colOff>
      <xdr:row>11</xdr:row>
      <xdr:rowOff>570675</xdr:rowOff>
    </xdr:to>
    <xdr:pic>
      <xdr:nvPicPr>
        <xdr:cNvPr id="5" name="Picture 4">
          <a:extLst>
            <a:ext uri="{FF2B5EF4-FFF2-40B4-BE49-F238E27FC236}">
              <a16:creationId xmlns:a16="http://schemas.microsoft.com/office/drawing/2014/main" id="{25AF2588-831A-4A7F-B810-7FA8D32D90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4838700"/>
          <a:ext cx="594340" cy="504000"/>
        </a:xfrm>
        <a:prstGeom prst="rect">
          <a:avLst/>
        </a:prstGeom>
      </xdr:spPr>
    </xdr:pic>
    <xdr:clientData/>
  </xdr:twoCellAnchor>
  <xdr:twoCellAnchor>
    <xdr:from>
      <xdr:col>1</xdr:col>
      <xdr:colOff>47625</xdr:colOff>
      <xdr:row>12</xdr:row>
      <xdr:rowOff>66675</xdr:rowOff>
    </xdr:from>
    <xdr:to>
      <xdr:col>1</xdr:col>
      <xdr:colOff>607625</xdr:colOff>
      <xdr:row>12</xdr:row>
      <xdr:rowOff>570675</xdr:rowOff>
    </xdr:to>
    <xdr:pic>
      <xdr:nvPicPr>
        <xdr:cNvPr id="6" name="Picture 5">
          <a:extLst>
            <a:ext uri="{FF2B5EF4-FFF2-40B4-BE49-F238E27FC236}">
              <a16:creationId xmlns:a16="http://schemas.microsoft.com/office/drawing/2014/main" id="{669BCE2A-4840-4B14-A0AB-028CB9C1F0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5467350"/>
          <a:ext cx="560000" cy="504000"/>
        </a:xfrm>
        <a:prstGeom prst="rect">
          <a:avLst/>
        </a:prstGeom>
      </xdr:spPr>
    </xdr:pic>
    <xdr:clientData/>
  </xdr:twoCellAnchor>
  <xdr:twoCellAnchor>
    <xdr:from>
      <xdr:col>1</xdr:col>
      <xdr:colOff>47626</xdr:colOff>
      <xdr:row>13</xdr:row>
      <xdr:rowOff>57150</xdr:rowOff>
    </xdr:from>
    <xdr:to>
      <xdr:col>1</xdr:col>
      <xdr:colOff>663763</xdr:colOff>
      <xdr:row>13</xdr:row>
      <xdr:rowOff>561150</xdr:rowOff>
    </xdr:to>
    <xdr:pic>
      <xdr:nvPicPr>
        <xdr:cNvPr id="7" name="Picture 6">
          <a:extLst>
            <a:ext uri="{FF2B5EF4-FFF2-40B4-BE49-F238E27FC236}">
              <a16:creationId xmlns:a16="http://schemas.microsoft.com/office/drawing/2014/main" id="{14ABD6F6-F775-46AD-94AF-3D98793786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626" y="6086475"/>
          <a:ext cx="616137" cy="504000"/>
        </a:xfrm>
        <a:prstGeom prst="rect">
          <a:avLst/>
        </a:prstGeom>
      </xdr:spPr>
    </xdr:pic>
    <xdr:clientData/>
  </xdr:twoCellAnchor>
  <xdr:twoCellAnchor>
    <xdr:from>
      <xdr:col>1</xdr:col>
      <xdr:colOff>47625</xdr:colOff>
      <xdr:row>14</xdr:row>
      <xdr:rowOff>57150</xdr:rowOff>
    </xdr:from>
    <xdr:to>
      <xdr:col>1</xdr:col>
      <xdr:colOff>674491</xdr:colOff>
      <xdr:row>14</xdr:row>
      <xdr:rowOff>561150</xdr:rowOff>
    </xdr:to>
    <xdr:pic>
      <xdr:nvPicPr>
        <xdr:cNvPr id="8" name="Picture 7">
          <a:extLst>
            <a:ext uri="{FF2B5EF4-FFF2-40B4-BE49-F238E27FC236}">
              <a16:creationId xmlns:a16="http://schemas.microsoft.com/office/drawing/2014/main" id="{FD3D47F1-68CF-44DE-9C4E-E59BD3DF1C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 y="6715125"/>
          <a:ext cx="626866" cy="504000"/>
        </a:xfrm>
        <a:prstGeom prst="rect">
          <a:avLst/>
        </a:prstGeom>
      </xdr:spPr>
    </xdr:pic>
    <xdr:clientData/>
  </xdr:twoCellAnchor>
  <xdr:twoCellAnchor>
    <xdr:from>
      <xdr:col>1</xdr:col>
      <xdr:colOff>57151</xdr:colOff>
      <xdr:row>15</xdr:row>
      <xdr:rowOff>47625</xdr:rowOff>
    </xdr:from>
    <xdr:to>
      <xdr:col>1</xdr:col>
      <xdr:colOff>652896</xdr:colOff>
      <xdr:row>15</xdr:row>
      <xdr:rowOff>551625</xdr:rowOff>
    </xdr:to>
    <xdr:pic>
      <xdr:nvPicPr>
        <xdr:cNvPr id="9" name="Picture 8">
          <a:extLst>
            <a:ext uri="{FF2B5EF4-FFF2-40B4-BE49-F238E27FC236}">
              <a16:creationId xmlns:a16="http://schemas.microsoft.com/office/drawing/2014/main" id="{2204F620-D24A-4DE4-830D-F76759720E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151" y="7334250"/>
          <a:ext cx="595745" cy="504000"/>
        </a:xfrm>
        <a:prstGeom prst="rect">
          <a:avLst/>
        </a:prstGeom>
      </xdr:spPr>
    </xdr:pic>
    <xdr:clientData/>
  </xdr:twoCellAnchor>
  <xdr:twoCellAnchor>
    <xdr:from>
      <xdr:col>1</xdr:col>
      <xdr:colOff>47625</xdr:colOff>
      <xdr:row>16</xdr:row>
      <xdr:rowOff>76200</xdr:rowOff>
    </xdr:from>
    <xdr:to>
      <xdr:col>1</xdr:col>
      <xdr:colOff>551625</xdr:colOff>
      <xdr:row>16</xdr:row>
      <xdr:rowOff>580200</xdr:rowOff>
    </xdr:to>
    <xdr:pic>
      <xdr:nvPicPr>
        <xdr:cNvPr id="11" name="Picture 10">
          <a:extLst>
            <a:ext uri="{FF2B5EF4-FFF2-40B4-BE49-F238E27FC236}">
              <a16:creationId xmlns:a16="http://schemas.microsoft.com/office/drawing/2014/main" id="{802E8E89-6927-4716-9023-5B282113CC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 y="9877425"/>
          <a:ext cx="504000" cy="504000"/>
        </a:xfrm>
        <a:prstGeom prst="rect">
          <a:avLst/>
        </a:prstGeom>
      </xdr:spPr>
    </xdr:pic>
    <xdr:clientData/>
  </xdr:twoCellAnchor>
  <xdr:twoCellAnchor>
    <xdr:from>
      <xdr:col>1</xdr:col>
      <xdr:colOff>66675</xdr:colOff>
      <xdr:row>17</xdr:row>
      <xdr:rowOff>66675</xdr:rowOff>
    </xdr:from>
    <xdr:to>
      <xdr:col>1</xdr:col>
      <xdr:colOff>570675</xdr:colOff>
      <xdr:row>17</xdr:row>
      <xdr:rowOff>570675</xdr:rowOff>
    </xdr:to>
    <xdr:pic>
      <xdr:nvPicPr>
        <xdr:cNvPr id="12" name="Picture 11">
          <a:extLst>
            <a:ext uri="{FF2B5EF4-FFF2-40B4-BE49-F238E27FC236}">
              <a16:creationId xmlns:a16="http://schemas.microsoft.com/office/drawing/2014/main" id="{3F7CDA6D-3F96-4380-8995-8F979E7DAA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275" y="10496550"/>
          <a:ext cx="504000" cy="504000"/>
        </a:xfrm>
        <a:prstGeom prst="rect">
          <a:avLst/>
        </a:prstGeom>
      </xdr:spPr>
    </xdr:pic>
    <xdr:clientData/>
  </xdr:twoCellAnchor>
  <xdr:twoCellAnchor>
    <xdr:from>
      <xdr:col>1</xdr:col>
      <xdr:colOff>61132</xdr:colOff>
      <xdr:row>4</xdr:row>
      <xdr:rowOff>85725</xdr:rowOff>
    </xdr:from>
    <xdr:to>
      <xdr:col>1</xdr:col>
      <xdr:colOff>558173</xdr:colOff>
      <xdr:row>4</xdr:row>
      <xdr:rowOff>589725</xdr:rowOff>
    </xdr:to>
    <xdr:pic>
      <xdr:nvPicPr>
        <xdr:cNvPr id="15" name="Picture 14">
          <a:extLst>
            <a:ext uri="{FF2B5EF4-FFF2-40B4-BE49-F238E27FC236}">
              <a16:creationId xmlns:a16="http://schemas.microsoft.com/office/drawing/2014/main" id="{CE40FD8A-1010-4524-AD89-31B2F4A8DC1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0732" y="885825"/>
          <a:ext cx="497041" cy="504000"/>
        </a:xfrm>
        <a:prstGeom prst="rect">
          <a:avLst/>
        </a:prstGeom>
      </xdr:spPr>
    </xdr:pic>
    <xdr:clientData/>
  </xdr:twoCellAnchor>
  <xdr:twoCellAnchor>
    <xdr:from>
      <xdr:col>1</xdr:col>
      <xdr:colOff>57151</xdr:colOff>
      <xdr:row>5</xdr:row>
      <xdr:rowOff>47625</xdr:rowOff>
    </xdr:from>
    <xdr:to>
      <xdr:col>1</xdr:col>
      <xdr:colOff>554192</xdr:colOff>
      <xdr:row>5</xdr:row>
      <xdr:rowOff>551624</xdr:rowOff>
    </xdr:to>
    <xdr:pic>
      <xdr:nvPicPr>
        <xdr:cNvPr id="16" name="Picture 15">
          <a:extLst>
            <a:ext uri="{FF2B5EF4-FFF2-40B4-BE49-F238E27FC236}">
              <a16:creationId xmlns:a16="http://schemas.microsoft.com/office/drawing/2014/main" id="{411EC094-49AD-456D-9D98-C4FA61E6F988}"/>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backgroundRemoval t="9862" b="89941" l="10000" r="99600">
                      <a14:foregroundMark x1="78600" y1="30178" x2="90000" y2="26430"/>
                      <a14:foregroundMark x1="99600" y1="33925" x2="99600" y2="33925"/>
                      <a14:foregroundMark x1="92000" y1="75542" x2="92000" y2="75542"/>
                      <a14:foregroundMark x1="67000" y1="79290" x2="67000" y2="79290"/>
                      <a14:foregroundMark x1="74800" y1="35897" x2="74800" y2="35897"/>
                    </a14:backgroundRemoval>
                  </a14:imgEffect>
                </a14:imgLayer>
              </a14:imgProps>
            </a:ext>
            <a:ext uri="{28A0092B-C50C-407E-A947-70E740481C1C}">
              <a14:useLocalDpi xmlns:a14="http://schemas.microsoft.com/office/drawing/2010/main" val="0"/>
            </a:ext>
          </a:extLst>
        </a:blip>
        <a:stretch>
          <a:fillRect/>
        </a:stretch>
      </xdr:blipFill>
      <xdr:spPr>
        <a:xfrm>
          <a:off x="666751" y="1476375"/>
          <a:ext cx="497041" cy="503999"/>
        </a:xfrm>
        <a:prstGeom prst="rect">
          <a:avLst/>
        </a:prstGeom>
        <a:scene3d>
          <a:camera prst="orthographicFront">
            <a:rot lat="0" lon="10800000" rev="0"/>
          </a:camera>
          <a:lightRig rig="threePt" dir="t"/>
        </a:scene3d>
      </xdr:spPr>
    </xdr:pic>
    <xdr:clientData/>
  </xdr:twoCellAnchor>
  <xdr:twoCellAnchor>
    <xdr:from>
      <xdr:col>1</xdr:col>
      <xdr:colOff>57150</xdr:colOff>
      <xdr:row>6</xdr:row>
      <xdr:rowOff>76200</xdr:rowOff>
    </xdr:from>
    <xdr:to>
      <xdr:col>1</xdr:col>
      <xdr:colOff>561150</xdr:colOff>
      <xdr:row>6</xdr:row>
      <xdr:rowOff>580200</xdr:rowOff>
    </xdr:to>
    <xdr:pic>
      <xdr:nvPicPr>
        <xdr:cNvPr id="19" name="Picture 18">
          <a:extLst>
            <a:ext uri="{FF2B5EF4-FFF2-40B4-BE49-F238E27FC236}">
              <a16:creationId xmlns:a16="http://schemas.microsoft.com/office/drawing/2014/main" id="{821071D4-1525-4292-8112-EBF1EF1C15C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6750" y="3390900"/>
          <a:ext cx="504000" cy="504000"/>
        </a:xfrm>
        <a:prstGeom prst="rect">
          <a:avLst/>
        </a:prstGeom>
      </xdr:spPr>
    </xdr:pic>
    <xdr:clientData/>
  </xdr:twoCellAnchor>
  <xdr:twoCellAnchor>
    <xdr:from>
      <xdr:col>1</xdr:col>
      <xdr:colOff>85725</xdr:colOff>
      <xdr:row>19</xdr:row>
      <xdr:rowOff>57150</xdr:rowOff>
    </xdr:from>
    <xdr:to>
      <xdr:col>1</xdr:col>
      <xdr:colOff>589725</xdr:colOff>
      <xdr:row>19</xdr:row>
      <xdr:rowOff>561150</xdr:rowOff>
    </xdr:to>
    <xdr:pic>
      <xdr:nvPicPr>
        <xdr:cNvPr id="20" name="Picture 19">
          <a:extLst>
            <a:ext uri="{FF2B5EF4-FFF2-40B4-BE49-F238E27FC236}">
              <a16:creationId xmlns:a16="http://schemas.microsoft.com/office/drawing/2014/main" id="{9DCCC675-6CE5-480E-BF6F-2E67456EE3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5325" y="12573000"/>
          <a:ext cx="504000" cy="504000"/>
        </a:xfrm>
        <a:prstGeom prst="rect">
          <a:avLst/>
        </a:prstGeom>
      </xdr:spPr>
    </xdr:pic>
    <xdr:clientData/>
  </xdr:twoCellAnchor>
  <xdr:twoCellAnchor>
    <xdr:from>
      <xdr:col>1</xdr:col>
      <xdr:colOff>85725</xdr:colOff>
      <xdr:row>20</xdr:row>
      <xdr:rowOff>76200</xdr:rowOff>
    </xdr:from>
    <xdr:to>
      <xdr:col>1</xdr:col>
      <xdr:colOff>589725</xdr:colOff>
      <xdr:row>20</xdr:row>
      <xdr:rowOff>580200</xdr:rowOff>
    </xdr:to>
    <xdr:pic>
      <xdr:nvPicPr>
        <xdr:cNvPr id="21" name="Picture 20">
          <a:extLst>
            <a:ext uri="{FF2B5EF4-FFF2-40B4-BE49-F238E27FC236}">
              <a16:creationId xmlns:a16="http://schemas.microsoft.com/office/drawing/2014/main" id="{5A6523FA-0C94-4693-BAF4-86626C78A5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5325" y="13220700"/>
          <a:ext cx="504000" cy="504000"/>
        </a:xfrm>
        <a:prstGeom prst="rect">
          <a:avLst/>
        </a:prstGeom>
      </xdr:spPr>
    </xdr:pic>
    <xdr:clientData/>
  </xdr:twoCellAnchor>
  <xdr:twoCellAnchor>
    <xdr:from>
      <xdr:col>1</xdr:col>
      <xdr:colOff>66675</xdr:colOff>
      <xdr:row>21</xdr:row>
      <xdr:rowOff>47625</xdr:rowOff>
    </xdr:from>
    <xdr:to>
      <xdr:col>1</xdr:col>
      <xdr:colOff>570675</xdr:colOff>
      <xdr:row>21</xdr:row>
      <xdr:rowOff>551625</xdr:rowOff>
    </xdr:to>
    <xdr:pic>
      <xdr:nvPicPr>
        <xdr:cNvPr id="22" name="Picture 21">
          <a:extLst>
            <a:ext uri="{FF2B5EF4-FFF2-40B4-BE49-F238E27FC236}">
              <a16:creationId xmlns:a16="http://schemas.microsoft.com/office/drawing/2014/main" id="{8D3678F3-A581-41C5-B436-012C5B382C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6275" y="13820775"/>
          <a:ext cx="504000" cy="504000"/>
        </a:xfrm>
        <a:prstGeom prst="rect">
          <a:avLst/>
        </a:prstGeom>
      </xdr:spPr>
    </xdr:pic>
    <xdr:clientData/>
  </xdr:twoCellAnchor>
  <xdr:twoCellAnchor>
    <xdr:from>
      <xdr:col>1</xdr:col>
      <xdr:colOff>57150</xdr:colOff>
      <xdr:row>22</xdr:row>
      <xdr:rowOff>57150</xdr:rowOff>
    </xdr:from>
    <xdr:to>
      <xdr:col>1</xdr:col>
      <xdr:colOff>561150</xdr:colOff>
      <xdr:row>22</xdr:row>
      <xdr:rowOff>561150</xdr:rowOff>
    </xdr:to>
    <xdr:pic>
      <xdr:nvPicPr>
        <xdr:cNvPr id="23" name="Picture 22">
          <a:extLst>
            <a:ext uri="{FF2B5EF4-FFF2-40B4-BE49-F238E27FC236}">
              <a16:creationId xmlns:a16="http://schemas.microsoft.com/office/drawing/2014/main" id="{EEDA3BDF-CA93-4F60-A04B-F04D698A79C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6750" y="14458950"/>
          <a:ext cx="504000" cy="504000"/>
        </a:xfrm>
        <a:prstGeom prst="rect">
          <a:avLst/>
        </a:prstGeom>
      </xdr:spPr>
    </xdr:pic>
    <xdr:clientData/>
  </xdr:twoCellAnchor>
  <xdr:twoCellAnchor>
    <xdr:from>
      <xdr:col>1</xdr:col>
      <xdr:colOff>66675</xdr:colOff>
      <xdr:row>29</xdr:row>
      <xdr:rowOff>47625</xdr:rowOff>
    </xdr:from>
    <xdr:to>
      <xdr:col>1</xdr:col>
      <xdr:colOff>570675</xdr:colOff>
      <xdr:row>29</xdr:row>
      <xdr:rowOff>551625</xdr:rowOff>
    </xdr:to>
    <xdr:pic>
      <xdr:nvPicPr>
        <xdr:cNvPr id="24" name="Picture 23">
          <a:extLst>
            <a:ext uri="{FF2B5EF4-FFF2-40B4-BE49-F238E27FC236}">
              <a16:creationId xmlns:a16="http://schemas.microsoft.com/office/drawing/2014/main" id="{308B42C7-DADB-4003-B3DB-913B0B4CE91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6275" y="15278100"/>
          <a:ext cx="504000" cy="504000"/>
        </a:xfrm>
        <a:prstGeom prst="rect">
          <a:avLst/>
        </a:prstGeom>
      </xdr:spPr>
    </xdr:pic>
    <xdr:clientData/>
  </xdr:twoCellAnchor>
  <xdr:twoCellAnchor>
    <xdr:from>
      <xdr:col>1</xdr:col>
      <xdr:colOff>57150</xdr:colOff>
      <xdr:row>30</xdr:row>
      <xdr:rowOff>57150</xdr:rowOff>
    </xdr:from>
    <xdr:to>
      <xdr:col>1</xdr:col>
      <xdr:colOff>561150</xdr:colOff>
      <xdr:row>30</xdr:row>
      <xdr:rowOff>561150</xdr:rowOff>
    </xdr:to>
    <xdr:pic>
      <xdr:nvPicPr>
        <xdr:cNvPr id="25" name="Picture 24">
          <a:extLst>
            <a:ext uri="{FF2B5EF4-FFF2-40B4-BE49-F238E27FC236}">
              <a16:creationId xmlns:a16="http://schemas.microsoft.com/office/drawing/2014/main" id="{4A6BD928-50B0-4578-81E4-7B4692548C7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0" y="15916275"/>
          <a:ext cx="504000" cy="504000"/>
        </a:xfrm>
        <a:prstGeom prst="rect">
          <a:avLst/>
        </a:prstGeom>
      </xdr:spPr>
    </xdr:pic>
    <xdr:clientData/>
  </xdr:twoCellAnchor>
  <xdr:twoCellAnchor>
    <xdr:from>
      <xdr:col>1</xdr:col>
      <xdr:colOff>47625</xdr:colOff>
      <xdr:row>32</xdr:row>
      <xdr:rowOff>76200</xdr:rowOff>
    </xdr:from>
    <xdr:to>
      <xdr:col>1</xdr:col>
      <xdr:colOff>551625</xdr:colOff>
      <xdr:row>32</xdr:row>
      <xdr:rowOff>580200</xdr:rowOff>
    </xdr:to>
    <xdr:pic>
      <xdr:nvPicPr>
        <xdr:cNvPr id="26" name="Picture 25">
          <a:extLst>
            <a:ext uri="{FF2B5EF4-FFF2-40B4-BE49-F238E27FC236}">
              <a16:creationId xmlns:a16="http://schemas.microsoft.com/office/drawing/2014/main" id="{977E306C-17CC-4B64-8A07-BCEA5793653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7225" y="16563975"/>
          <a:ext cx="504000" cy="504000"/>
        </a:xfrm>
        <a:prstGeom prst="rect">
          <a:avLst/>
        </a:prstGeom>
      </xdr:spPr>
    </xdr:pic>
    <xdr:clientData/>
  </xdr:twoCellAnchor>
  <xdr:twoCellAnchor>
    <xdr:from>
      <xdr:col>1</xdr:col>
      <xdr:colOff>47625</xdr:colOff>
      <xdr:row>35</xdr:row>
      <xdr:rowOff>68675</xdr:rowOff>
    </xdr:from>
    <xdr:to>
      <xdr:col>1</xdr:col>
      <xdr:colOff>547625</xdr:colOff>
      <xdr:row>35</xdr:row>
      <xdr:rowOff>568675</xdr:rowOff>
    </xdr:to>
    <xdr:pic>
      <xdr:nvPicPr>
        <xdr:cNvPr id="28" name="Picture 27">
          <a:extLst>
            <a:ext uri="{FF2B5EF4-FFF2-40B4-BE49-F238E27FC236}">
              <a16:creationId xmlns:a16="http://schemas.microsoft.com/office/drawing/2014/main" id="{065D6F60-E509-47DD-893C-AD1A8B5B4D3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7225" y="18004250"/>
          <a:ext cx="500000" cy="500000"/>
        </a:xfrm>
        <a:prstGeom prst="rect">
          <a:avLst/>
        </a:prstGeom>
      </xdr:spPr>
    </xdr:pic>
    <xdr:clientData/>
  </xdr:twoCellAnchor>
  <xdr:twoCellAnchor>
    <xdr:from>
      <xdr:col>1</xdr:col>
      <xdr:colOff>38100</xdr:colOff>
      <xdr:row>36</xdr:row>
      <xdr:rowOff>66675</xdr:rowOff>
    </xdr:from>
    <xdr:to>
      <xdr:col>1</xdr:col>
      <xdr:colOff>542100</xdr:colOff>
      <xdr:row>36</xdr:row>
      <xdr:rowOff>570675</xdr:rowOff>
    </xdr:to>
    <xdr:pic>
      <xdr:nvPicPr>
        <xdr:cNvPr id="29" name="Picture 28">
          <a:extLst>
            <a:ext uri="{FF2B5EF4-FFF2-40B4-BE49-F238E27FC236}">
              <a16:creationId xmlns:a16="http://schemas.microsoft.com/office/drawing/2014/main" id="{E7A694F1-0012-4B63-B51F-1F59EFFDB76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47700" y="18630900"/>
          <a:ext cx="504000" cy="504000"/>
        </a:xfrm>
        <a:prstGeom prst="rect">
          <a:avLst/>
        </a:prstGeom>
      </xdr:spPr>
    </xdr:pic>
    <xdr:clientData/>
  </xdr:twoCellAnchor>
  <xdr:twoCellAnchor>
    <xdr:from>
      <xdr:col>1</xdr:col>
      <xdr:colOff>47625</xdr:colOff>
      <xdr:row>37</xdr:row>
      <xdr:rowOff>68675</xdr:rowOff>
    </xdr:from>
    <xdr:to>
      <xdr:col>1</xdr:col>
      <xdr:colOff>547625</xdr:colOff>
      <xdr:row>37</xdr:row>
      <xdr:rowOff>568675</xdr:rowOff>
    </xdr:to>
    <xdr:pic>
      <xdr:nvPicPr>
        <xdr:cNvPr id="30" name="Picture 29">
          <a:extLst>
            <a:ext uri="{FF2B5EF4-FFF2-40B4-BE49-F238E27FC236}">
              <a16:creationId xmlns:a16="http://schemas.microsoft.com/office/drawing/2014/main" id="{064A8185-CE34-4166-8567-4D3F0E5B848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57225" y="19261550"/>
          <a:ext cx="500000" cy="500000"/>
        </a:xfrm>
        <a:prstGeom prst="rect">
          <a:avLst/>
        </a:prstGeom>
      </xdr:spPr>
    </xdr:pic>
    <xdr:clientData/>
  </xdr:twoCellAnchor>
  <xdr:twoCellAnchor>
    <xdr:from>
      <xdr:col>1</xdr:col>
      <xdr:colOff>47625</xdr:colOff>
      <xdr:row>39</xdr:row>
      <xdr:rowOff>68675</xdr:rowOff>
    </xdr:from>
    <xdr:to>
      <xdr:col>1</xdr:col>
      <xdr:colOff>547625</xdr:colOff>
      <xdr:row>39</xdr:row>
      <xdr:rowOff>568675</xdr:rowOff>
    </xdr:to>
    <xdr:pic>
      <xdr:nvPicPr>
        <xdr:cNvPr id="32" name="Picture 31">
          <a:extLst>
            <a:ext uri="{FF2B5EF4-FFF2-40B4-BE49-F238E27FC236}">
              <a16:creationId xmlns:a16="http://schemas.microsoft.com/office/drawing/2014/main" id="{E4CFA4C0-F555-4D19-B3F3-00F36E4128C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7225" y="20280725"/>
          <a:ext cx="500000" cy="500000"/>
        </a:xfrm>
        <a:prstGeom prst="rect">
          <a:avLst/>
        </a:prstGeom>
      </xdr:spPr>
    </xdr:pic>
    <xdr:clientData/>
  </xdr:twoCellAnchor>
  <xdr:twoCellAnchor>
    <xdr:from>
      <xdr:col>1</xdr:col>
      <xdr:colOff>85725</xdr:colOff>
      <xdr:row>24</xdr:row>
      <xdr:rowOff>57150</xdr:rowOff>
    </xdr:from>
    <xdr:to>
      <xdr:col>1</xdr:col>
      <xdr:colOff>589725</xdr:colOff>
      <xdr:row>24</xdr:row>
      <xdr:rowOff>561150</xdr:rowOff>
    </xdr:to>
    <xdr:pic>
      <xdr:nvPicPr>
        <xdr:cNvPr id="57" name="Picture 56">
          <a:extLst>
            <a:ext uri="{FF2B5EF4-FFF2-40B4-BE49-F238E27FC236}">
              <a16:creationId xmlns:a16="http://schemas.microsoft.com/office/drawing/2014/main" id="{3C5C0B13-3F56-49BE-8494-2B081882A6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95325" y="12144375"/>
          <a:ext cx="504000" cy="504000"/>
        </a:xfrm>
        <a:prstGeom prst="rect">
          <a:avLst/>
        </a:prstGeom>
      </xdr:spPr>
    </xdr:pic>
    <xdr:clientData/>
  </xdr:twoCellAnchor>
  <xdr:twoCellAnchor>
    <xdr:from>
      <xdr:col>1</xdr:col>
      <xdr:colOff>85725</xdr:colOff>
      <xdr:row>25</xdr:row>
      <xdr:rowOff>76200</xdr:rowOff>
    </xdr:from>
    <xdr:to>
      <xdr:col>1</xdr:col>
      <xdr:colOff>589725</xdr:colOff>
      <xdr:row>25</xdr:row>
      <xdr:rowOff>580200</xdr:rowOff>
    </xdr:to>
    <xdr:pic>
      <xdr:nvPicPr>
        <xdr:cNvPr id="58" name="Picture 57">
          <a:extLst>
            <a:ext uri="{FF2B5EF4-FFF2-40B4-BE49-F238E27FC236}">
              <a16:creationId xmlns:a16="http://schemas.microsoft.com/office/drawing/2014/main" id="{88CB5841-C35F-4414-9986-18720D6A2EB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95325" y="12792075"/>
          <a:ext cx="504000" cy="504000"/>
        </a:xfrm>
        <a:prstGeom prst="rect">
          <a:avLst/>
        </a:prstGeom>
      </xdr:spPr>
    </xdr:pic>
    <xdr:clientData/>
  </xdr:twoCellAnchor>
  <xdr:twoCellAnchor>
    <xdr:from>
      <xdr:col>1</xdr:col>
      <xdr:colOff>66675</xdr:colOff>
      <xdr:row>26</xdr:row>
      <xdr:rowOff>47625</xdr:rowOff>
    </xdr:from>
    <xdr:to>
      <xdr:col>1</xdr:col>
      <xdr:colOff>570675</xdr:colOff>
      <xdr:row>26</xdr:row>
      <xdr:rowOff>551625</xdr:rowOff>
    </xdr:to>
    <xdr:pic>
      <xdr:nvPicPr>
        <xdr:cNvPr id="59" name="Picture 58">
          <a:extLst>
            <a:ext uri="{FF2B5EF4-FFF2-40B4-BE49-F238E27FC236}">
              <a16:creationId xmlns:a16="http://schemas.microsoft.com/office/drawing/2014/main" id="{A0C02864-CD7A-4EE1-8EF9-D202848764E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76275" y="13392150"/>
          <a:ext cx="504000" cy="504000"/>
        </a:xfrm>
        <a:prstGeom prst="rect">
          <a:avLst/>
        </a:prstGeom>
      </xdr:spPr>
    </xdr:pic>
    <xdr:clientData/>
  </xdr:twoCellAnchor>
  <xdr:twoCellAnchor>
    <xdr:from>
      <xdr:col>1</xdr:col>
      <xdr:colOff>57150</xdr:colOff>
      <xdr:row>27</xdr:row>
      <xdr:rowOff>57150</xdr:rowOff>
    </xdr:from>
    <xdr:to>
      <xdr:col>1</xdr:col>
      <xdr:colOff>561150</xdr:colOff>
      <xdr:row>27</xdr:row>
      <xdr:rowOff>561150</xdr:rowOff>
    </xdr:to>
    <xdr:pic>
      <xdr:nvPicPr>
        <xdr:cNvPr id="60" name="Picture 59">
          <a:extLst>
            <a:ext uri="{FF2B5EF4-FFF2-40B4-BE49-F238E27FC236}">
              <a16:creationId xmlns:a16="http://schemas.microsoft.com/office/drawing/2014/main" id="{58D450D9-C38A-4963-9838-A880850A83A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66750" y="14030325"/>
          <a:ext cx="504000" cy="504000"/>
        </a:xfrm>
        <a:prstGeom prst="rect">
          <a:avLst/>
        </a:prstGeom>
      </xdr:spPr>
    </xdr:pic>
    <xdr:clientData/>
  </xdr:twoCellAnchor>
  <xdr:twoCellAnchor>
    <xdr:from>
      <xdr:col>1</xdr:col>
      <xdr:colOff>57150</xdr:colOff>
      <xdr:row>31</xdr:row>
      <xdr:rowOff>76200</xdr:rowOff>
    </xdr:from>
    <xdr:to>
      <xdr:col>1</xdr:col>
      <xdr:colOff>561150</xdr:colOff>
      <xdr:row>31</xdr:row>
      <xdr:rowOff>580200</xdr:rowOff>
    </xdr:to>
    <xdr:pic>
      <xdr:nvPicPr>
        <xdr:cNvPr id="61" name="Picture 60">
          <a:extLst>
            <a:ext uri="{FF2B5EF4-FFF2-40B4-BE49-F238E27FC236}">
              <a16:creationId xmlns:a16="http://schemas.microsoft.com/office/drawing/2014/main" id="{EAFD742B-3DB9-423C-8F2B-D475B7997D4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66750" y="16135350"/>
          <a:ext cx="504000" cy="504000"/>
        </a:xfrm>
        <a:prstGeom prst="rect">
          <a:avLst/>
        </a:prstGeom>
      </xdr:spPr>
    </xdr:pic>
    <xdr:clientData/>
  </xdr:twoCellAnchor>
  <xdr:twoCellAnchor>
    <xdr:from>
      <xdr:col>1</xdr:col>
      <xdr:colOff>85725</xdr:colOff>
      <xdr:row>33</xdr:row>
      <xdr:rowOff>110899</xdr:rowOff>
    </xdr:from>
    <xdr:to>
      <xdr:col>1</xdr:col>
      <xdr:colOff>589725</xdr:colOff>
      <xdr:row>33</xdr:row>
      <xdr:rowOff>545501</xdr:rowOff>
    </xdr:to>
    <xdr:pic>
      <xdr:nvPicPr>
        <xdr:cNvPr id="33" name="Picture 32">
          <a:extLst>
            <a:ext uri="{FF2B5EF4-FFF2-40B4-BE49-F238E27FC236}">
              <a16:creationId xmlns:a16="http://schemas.microsoft.com/office/drawing/2014/main" id="{9CD76F29-B093-4AE6-BBB1-52D0E05B0D9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95325" y="17427349"/>
          <a:ext cx="504000" cy="4346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28574</xdr:colOff>
      <xdr:row>7</xdr:row>
      <xdr:rowOff>200026</xdr:rowOff>
    </xdr:from>
    <xdr:to>
      <xdr:col>1</xdr:col>
      <xdr:colOff>753675</xdr:colOff>
      <xdr:row>8</xdr:row>
      <xdr:rowOff>287789</xdr:rowOff>
    </xdr:to>
    <xdr:pic>
      <xdr:nvPicPr>
        <xdr:cNvPr id="2" name="Picture 1">
          <a:extLst>
            <a:ext uri="{FF2B5EF4-FFF2-40B4-BE49-F238E27FC236}">
              <a16:creationId xmlns:a16="http://schemas.microsoft.com/office/drawing/2014/main" id="{D6369750-D7D5-46C2-961B-C840146398F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195" t="13636" r="13195" b="13636"/>
        <a:stretch/>
      </xdr:blipFill>
      <xdr:spPr>
        <a:xfrm>
          <a:off x="28574" y="2990851"/>
          <a:ext cx="725101" cy="716413"/>
        </a:xfrm>
        <a:prstGeom prst="rect">
          <a:avLst/>
        </a:prstGeom>
      </xdr:spPr>
    </xdr:pic>
    <xdr:clientData/>
  </xdr:twoCellAnchor>
  <xdr:twoCellAnchor>
    <xdr:from>
      <xdr:col>1</xdr:col>
      <xdr:colOff>108513</xdr:colOff>
      <xdr:row>18</xdr:row>
      <xdr:rowOff>76200</xdr:rowOff>
    </xdr:from>
    <xdr:to>
      <xdr:col>1</xdr:col>
      <xdr:colOff>612513</xdr:colOff>
      <xdr:row>18</xdr:row>
      <xdr:rowOff>580200</xdr:rowOff>
    </xdr:to>
    <xdr:pic>
      <xdr:nvPicPr>
        <xdr:cNvPr id="12" name="Picture 11">
          <a:extLst>
            <a:ext uri="{FF2B5EF4-FFF2-40B4-BE49-F238E27FC236}">
              <a16:creationId xmlns:a16="http://schemas.microsoft.com/office/drawing/2014/main" id="{383E1953-18DD-4916-859D-85E5A8D971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13" y="9782175"/>
          <a:ext cx="504000" cy="504000"/>
        </a:xfrm>
        <a:prstGeom prst="rect">
          <a:avLst/>
        </a:prstGeom>
      </xdr:spPr>
    </xdr:pic>
    <xdr:clientData/>
  </xdr:twoCellAnchor>
  <xdr:twoCellAnchor>
    <xdr:from>
      <xdr:col>1</xdr:col>
      <xdr:colOff>70413</xdr:colOff>
      <xdr:row>19</xdr:row>
      <xdr:rowOff>66675</xdr:rowOff>
    </xdr:from>
    <xdr:to>
      <xdr:col>1</xdr:col>
      <xdr:colOff>574413</xdr:colOff>
      <xdr:row>19</xdr:row>
      <xdr:rowOff>570675</xdr:rowOff>
    </xdr:to>
    <xdr:pic>
      <xdr:nvPicPr>
        <xdr:cNvPr id="13" name="Picture 12">
          <a:extLst>
            <a:ext uri="{FF2B5EF4-FFF2-40B4-BE49-F238E27FC236}">
              <a16:creationId xmlns:a16="http://schemas.microsoft.com/office/drawing/2014/main" id="{48CFEEC1-364C-48E2-BCE8-F57D036B2C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0013" y="10401300"/>
          <a:ext cx="504000" cy="504000"/>
        </a:xfrm>
        <a:prstGeom prst="rect">
          <a:avLst/>
        </a:prstGeom>
      </xdr:spPr>
    </xdr:pic>
    <xdr:clientData/>
  </xdr:twoCellAnchor>
  <xdr:twoCellAnchor>
    <xdr:from>
      <xdr:col>1</xdr:col>
      <xdr:colOff>70413</xdr:colOff>
      <xdr:row>20</xdr:row>
      <xdr:rowOff>76200</xdr:rowOff>
    </xdr:from>
    <xdr:to>
      <xdr:col>1</xdr:col>
      <xdr:colOff>574413</xdr:colOff>
      <xdr:row>20</xdr:row>
      <xdr:rowOff>580200</xdr:rowOff>
    </xdr:to>
    <xdr:pic>
      <xdr:nvPicPr>
        <xdr:cNvPr id="14" name="Picture 13">
          <a:extLst>
            <a:ext uri="{FF2B5EF4-FFF2-40B4-BE49-F238E27FC236}">
              <a16:creationId xmlns:a16="http://schemas.microsoft.com/office/drawing/2014/main" id="{FCAA7CE9-EA09-425D-8D7F-657749935D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013" y="11039475"/>
          <a:ext cx="504000" cy="504000"/>
        </a:xfrm>
        <a:prstGeom prst="rect">
          <a:avLst/>
        </a:prstGeom>
      </xdr:spPr>
    </xdr:pic>
    <xdr:clientData/>
  </xdr:twoCellAnchor>
  <xdr:twoCellAnchor>
    <xdr:from>
      <xdr:col>1</xdr:col>
      <xdr:colOff>57150</xdr:colOff>
      <xdr:row>21</xdr:row>
      <xdr:rowOff>57150</xdr:rowOff>
    </xdr:from>
    <xdr:to>
      <xdr:col>1</xdr:col>
      <xdr:colOff>561150</xdr:colOff>
      <xdr:row>21</xdr:row>
      <xdr:rowOff>561150</xdr:rowOff>
    </xdr:to>
    <xdr:pic>
      <xdr:nvPicPr>
        <xdr:cNvPr id="15" name="Picture 14">
          <a:extLst>
            <a:ext uri="{FF2B5EF4-FFF2-40B4-BE49-F238E27FC236}">
              <a16:creationId xmlns:a16="http://schemas.microsoft.com/office/drawing/2014/main" id="{7AAF3B6D-AD54-4E1D-BE8A-A85C238829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11649075"/>
          <a:ext cx="504000" cy="504000"/>
        </a:xfrm>
        <a:prstGeom prst="rect">
          <a:avLst/>
        </a:prstGeom>
      </xdr:spPr>
    </xdr:pic>
    <xdr:clientData/>
  </xdr:twoCellAnchor>
  <xdr:twoCellAnchor>
    <xdr:from>
      <xdr:col>1</xdr:col>
      <xdr:colOff>32947</xdr:colOff>
      <xdr:row>14</xdr:row>
      <xdr:rowOff>552450</xdr:rowOff>
    </xdr:from>
    <xdr:to>
      <xdr:col>1</xdr:col>
      <xdr:colOff>752947</xdr:colOff>
      <xdr:row>16</xdr:row>
      <xdr:rowOff>15150</xdr:rowOff>
    </xdr:to>
    <xdr:pic>
      <xdr:nvPicPr>
        <xdr:cNvPr id="23" name="Picture 22">
          <a:extLst>
            <a:ext uri="{FF2B5EF4-FFF2-40B4-BE49-F238E27FC236}">
              <a16:creationId xmlns:a16="http://schemas.microsoft.com/office/drawing/2014/main" id="{4A9BB534-0EF0-4308-9D4D-B05773F703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947" y="7858125"/>
          <a:ext cx="720000" cy="777150"/>
        </a:xfrm>
        <a:prstGeom prst="rect">
          <a:avLst/>
        </a:prstGeom>
      </xdr:spPr>
    </xdr:pic>
    <xdr:clientData/>
  </xdr:twoCellAnchor>
  <xdr:twoCellAnchor>
    <xdr:from>
      <xdr:col>1</xdr:col>
      <xdr:colOff>142875</xdr:colOff>
      <xdr:row>12</xdr:row>
      <xdr:rowOff>76201</xdr:rowOff>
    </xdr:from>
    <xdr:to>
      <xdr:col>1</xdr:col>
      <xdr:colOff>609813</xdr:colOff>
      <xdr:row>12</xdr:row>
      <xdr:rowOff>580201</xdr:rowOff>
    </xdr:to>
    <xdr:pic>
      <xdr:nvPicPr>
        <xdr:cNvPr id="8" name="Picture 7">
          <a:extLst>
            <a:ext uri="{FF2B5EF4-FFF2-40B4-BE49-F238E27FC236}">
              <a16:creationId xmlns:a16="http://schemas.microsoft.com/office/drawing/2014/main" id="{0C0AD2C4-DD02-4012-9B0A-D8B71D58AB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875" y="6010276"/>
          <a:ext cx="466938" cy="50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4</xdr:row>
      <xdr:rowOff>57150</xdr:rowOff>
    </xdr:from>
    <xdr:to>
      <xdr:col>1</xdr:col>
      <xdr:colOff>673100</xdr:colOff>
      <xdr:row>5</xdr:row>
      <xdr:rowOff>219075</xdr:rowOff>
    </xdr:to>
    <xdr:pic>
      <xdr:nvPicPr>
        <xdr:cNvPr id="2" name="Picture 1">
          <a:extLst>
            <a:ext uri="{FF2B5EF4-FFF2-40B4-BE49-F238E27FC236}">
              <a16:creationId xmlns:a16="http://schemas.microsoft.com/office/drawing/2014/main" id="{B1A07585-8327-4CF7-BC80-AA53284E51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50"/>
          <a:ext cx="635000" cy="476250"/>
        </a:xfrm>
        <a:prstGeom prst="rect">
          <a:avLst/>
        </a:prstGeom>
      </xdr:spPr>
    </xdr:pic>
    <xdr:clientData/>
  </xdr:twoCellAnchor>
  <xdr:twoCellAnchor>
    <xdr:from>
      <xdr:col>1</xdr:col>
      <xdr:colOff>28576</xdr:colOff>
      <xdr:row>10</xdr:row>
      <xdr:rowOff>246825</xdr:rowOff>
    </xdr:from>
    <xdr:to>
      <xdr:col>1</xdr:col>
      <xdr:colOff>714430</xdr:colOff>
      <xdr:row>10</xdr:row>
      <xdr:rowOff>933450</xdr:rowOff>
    </xdr:to>
    <xdr:pic>
      <xdr:nvPicPr>
        <xdr:cNvPr id="3" name="Picture 2">
          <a:extLst>
            <a:ext uri="{FF2B5EF4-FFF2-40B4-BE49-F238E27FC236}">
              <a16:creationId xmlns:a16="http://schemas.microsoft.com/office/drawing/2014/main" id="{4CEF9047-F16D-4A8B-8B32-1938E932AF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3332925"/>
          <a:ext cx="685854" cy="686625"/>
        </a:xfrm>
        <a:prstGeom prst="rect">
          <a:avLst/>
        </a:prstGeom>
      </xdr:spPr>
    </xdr:pic>
    <xdr:clientData/>
  </xdr:twoCellAnchor>
  <xdr:twoCellAnchor>
    <xdr:from>
      <xdr:col>1</xdr:col>
      <xdr:colOff>95250</xdr:colOff>
      <xdr:row>11</xdr:row>
      <xdr:rowOff>76200</xdr:rowOff>
    </xdr:from>
    <xdr:to>
      <xdr:col>1</xdr:col>
      <xdr:colOff>599250</xdr:colOff>
      <xdr:row>11</xdr:row>
      <xdr:rowOff>523050</xdr:rowOff>
    </xdr:to>
    <xdr:pic>
      <xdr:nvPicPr>
        <xdr:cNvPr id="4" name="Picture 3">
          <a:extLst>
            <a:ext uri="{FF2B5EF4-FFF2-40B4-BE49-F238E27FC236}">
              <a16:creationId xmlns:a16="http://schemas.microsoft.com/office/drawing/2014/main" id="{B2F69849-EAF3-4F22-97CB-25C58661ED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4362450"/>
          <a:ext cx="504000" cy="446850"/>
        </a:xfrm>
        <a:prstGeom prst="rect">
          <a:avLst/>
        </a:prstGeom>
      </xdr:spPr>
    </xdr:pic>
    <xdr:clientData/>
  </xdr:twoCellAnchor>
  <xdr:twoCellAnchor>
    <xdr:from>
      <xdr:col>1</xdr:col>
      <xdr:colOff>76200</xdr:colOff>
      <xdr:row>13</xdr:row>
      <xdr:rowOff>171450</xdr:rowOff>
    </xdr:from>
    <xdr:to>
      <xdr:col>1</xdr:col>
      <xdr:colOff>580200</xdr:colOff>
      <xdr:row>13</xdr:row>
      <xdr:rowOff>675450</xdr:rowOff>
    </xdr:to>
    <xdr:pic>
      <xdr:nvPicPr>
        <xdr:cNvPr id="5" name="Picture 4">
          <a:extLst>
            <a:ext uri="{FF2B5EF4-FFF2-40B4-BE49-F238E27FC236}">
              <a16:creationId xmlns:a16="http://schemas.microsoft.com/office/drawing/2014/main" id="{CFD029DA-B5E1-4519-BD8A-2143EDB43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00" y="5286375"/>
          <a:ext cx="504000" cy="504000"/>
        </a:xfrm>
        <a:prstGeom prst="rect">
          <a:avLst/>
        </a:prstGeom>
      </xdr:spPr>
    </xdr:pic>
    <xdr:clientData/>
  </xdr:twoCellAnchor>
  <xdr:twoCellAnchor>
    <xdr:from>
      <xdr:col>1</xdr:col>
      <xdr:colOff>46800</xdr:colOff>
      <xdr:row>14</xdr:row>
      <xdr:rowOff>123825</xdr:rowOff>
    </xdr:from>
    <xdr:to>
      <xdr:col>1</xdr:col>
      <xdr:colOff>656400</xdr:colOff>
      <xdr:row>14</xdr:row>
      <xdr:rowOff>733425</xdr:rowOff>
    </xdr:to>
    <xdr:pic>
      <xdr:nvPicPr>
        <xdr:cNvPr id="6" name="Picture 5">
          <a:extLst>
            <a:ext uri="{FF2B5EF4-FFF2-40B4-BE49-F238E27FC236}">
              <a16:creationId xmlns:a16="http://schemas.microsoft.com/office/drawing/2014/main" id="{32067B26-8128-43FD-BAA8-1608234E1C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800" y="6096000"/>
          <a:ext cx="609600" cy="609600"/>
        </a:xfrm>
        <a:prstGeom prst="rect">
          <a:avLst/>
        </a:prstGeom>
      </xdr:spPr>
    </xdr:pic>
    <xdr:clientData/>
  </xdr:twoCellAnchor>
  <xdr:twoCellAnchor>
    <xdr:from>
      <xdr:col>1</xdr:col>
      <xdr:colOff>85725</xdr:colOff>
      <xdr:row>15</xdr:row>
      <xdr:rowOff>152400</xdr:rowOff>
    </xdr:from>
    <xdr:to>
      <xdr:col>1</xdr:col>
      <xdr:colOff>589725</xdr:colOff>
      <xdr:row>15</xdr:row>
      <xdr:rowOff>618300</xdr:rowOff>
    </xdr:to>
    <xdr:pic>
      <xdr:nvPicPr>
        <xdr:cNvPr id="7" name="Picture 6">
          <a:extLst>
            <a:ext uri="{FF2B5EF4-FFF2-40B4-BE49-F238E27FC236}">
              <a16:creationId xmlns:a16="http://schemas.microsoft.com/office/drawing/2014/main" id="{3FA26AD6-7842-4F31-886B-142636B3905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725" y="6981825"/>
          <a:ext cx="504000" cy="465900"/>
        </a:xfrm>
        <a:prstGeom prst="rect">
          <a:avLst/>
        </a:prstGeom>
      </xdr:spPr>
    </xdr:pic>
    <xdr:clientData/>
  </xdr:twoCellAnchor>
  <xdr:twoCellAnchor>
    <xdr:from>
      <xdr:col>1</xdr:col>
      <xdr:colOff>47625</xdr:colOff>
      <xdr:row>16</xdr:row>
      <xdr:rowOff>57150</xdr:rowOff>
    </xdr:from>
    <xdr:to>
      <xdr:col>1</xdr:col>
      <xdr:colOff>551625</xdr:colOff>
      <xdr:row>16</xdr:row>
      <xdr:rowOff>561150</xdr:rowOff>
    </xdr:to>
    <xdr:pic>
      <xdr:nvPicPr>
        <xdr:cNvPr id="8" name="Picture 7">
          <a:extLst>
            <a:ext uri="{FF2B5EF4-FFF2-40B4-BE49-F238E27FC236}">
              <a16:creationId xmlns:a16="http://schemas.microsoft.com/office/drawing/2014/main" id="{13875DE6-21CA-4A95-971C-2EA241F06D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7225" y="5857875"/>
          <a:ext cx="504000" cy="504000"/>
        </a:xfrm>
        <a:prstGeom prst="rect">
          <a:avLst/>
        </a:prstGeom>
      </xdr:spPr>
    </xdr:pic>
    <xdr:clientData/>
  </xdr:twoCellAnchor>
  <xdr:twoCellAnchor>
    <xdr:from>
      <xdr:col>1</xdr:col>
      <xdr:colOff>65850</xdr:colOff>
      <xdr:row>17</xdr:row>
      <xdr:rowOff>104775</xdr:rowOff>
    </xdr:from>
    <xdr:to>
      <xdr:col>1</xdr:col>
      <xdr:colOff>675450</xdr:colOff>
      <xdr:row>17</xdr:row>
      <xdr:rowOff>714375</xdr:rowOff>
    </xdr:to>
    <xdr:pic>
      <xdr:nvPicPr>
        <xdr:cNvPr id="9" name="Picture 8">
          <a:extLst>
            <a:ext uri="{FF2B5EF4-FFF2-40B4-BE49-F238E27FC236}">
              <a16:creationId xmlns:a16="http://schemas.microsoft.com/office/drawing/2014/main" id="{E6C835BE-9E72-4E9B-B4E7-F1C9598B0C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850" y="8134350"/>
          <a:ext cx="609600" cy="609600"/>
        </a:xfrm>
        <a:prstGeom prst="rect">
          <a:avLst/>
        </a:prstGeom>
      </xdr:spPr>
    </xdr:pic>
    <xdr:clientData/>
  </xdr:twoCellAnchor>
  <xdr:twoCellAnchor>
    <xdr:from>
      <xdr:col>1</xdr:col>
      <xdr:colOff>47625</xdr:colOff>
      <xdr:row>18</xdr:row>
      <xdr:rowOff>57150</xdr:rowOff>
    </xdr:from>
    <xdr:to>
      <xdr:col>1</xdr:col>
      <xdr:colOff>551625</xdr:colOff>
      <xdr:row>18</xdr:row>
      <xdr:rowOff>561150</xdr:rowOff>
    </xdr:to>
    <xdr:pic>
      <xdr:nvPicPr>
        <xdr:cNvPr id="10" name="Picture 9">
          <a:extLst>
            <a:ext uri="{FF2B5EF4-FFF2-40B4-BE49-F238E27FC236}">
              <a16:creationId xmlns:a16="http://schemas.microsoft.com/office/drawing/2014/main" id="{38C41513-0624-4E03-959A-80A49C14FA1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7225" y="7115175"/>
          <a:ext cx="504000" cy="504000"/>
        </a:xfrm>
        <a:prstGeom prst="rect">
          <a:avLst/>
        </a:prstGeom>
      </xdr:spPr>
    </xdr:pic>
    <xdr:clientData/>
  </xdr:twoCellAnchor>
  <xdr:twoCellAnchor>
    <xdr:from>
      <xdr:col>1</xdr:col>
      <xdr:colOff>57151</xdr:colOff>
      <xdr:row>22</xdr:row>
      <xdr:rowOff>161925</xdr:rowOff>
    </xdr:from>
    <xdr:to>
      <xdr:col>1</xdr:col>
      <xdr:colOff>626000</xdr:colOff>
      <xdr:row>22</xdr:row>
      <xdr:rowOff>665925</xdr:rowOff>
    </xdr:to>
    <xdr:pic>
      <xdr:nvPicPr>
        <xdr:cNvPr id="11" name="Picture 10">
          <a:extLst>
            <a:ext uri="{FF2B5EF4-FFF2-40B4-BE49-F238E27FC236}">
              <a16:creationId xmlns:a16="http://schemas.microsoft.com/office/drawing/2014/main" id="{A299CFCB-2EF7-48FB-97E4-6BA06B5EE20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1" y="11201400"/>
          <a:ext cx="568849" cy="504000"/>
        </a:xfrm>
        <a:prstGeom prst="rect">
          <a:avLst/>
        </a:prstGeom>
      </xdr:spPr>
    </xdr:pic>
    <xdr:clientData/>
  </xdr:twoCellAnchor>
  <xdr:twoCellAnchor>
    <xdr:from>
      <xdr:col>1</xdr:col>
      <xdr:colOff>38100</xdr:colOff>
      <xdr:row>23</xdr:row>
      <xdr:rowOff>152401</xdr:rowOff>
    </xdr:from>
    <xdr:to>
      <xdr:col>1</xdr:col>
      <xdr:colOff>704100</xdr:colOff>
      <xdr:row>23</xdr:row>
      <xdr:rowOff>626324</xdr:rowOff>
    </xdr:to>
    <xdr:pic>
      <xdr:nvPicPr>
        <xdr:cNvPr id="12" name="Picture 11">
          <a:extLst>
            <a:ext uri="{FF2B5EF4-FFF2-40B4-BE49-F238E27FC236}">
              <a16:creationId xmlns:a16="http://schemas.microsoft.com/office/drawing/2014/main" id="{B5E316BE-D1BC-4077-B719-7B101EC3DCF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 y="12049126"/>
          <a:ext cx="666000" cy="473923"/>
        </a:xfrm>
        <a:prstGeom prst="rect">
          <a:avLst/>
        </a:prstGeom>
      </xdr:spPr>
    </xdr:pic>
    <xdr:clientData/>
  </xdr:twoCellAnchor>
  <xdr:twoCellAnchor>
    <xdr:from>
      <xdr:col>1</xdr:col>
      <xdr:colOff>76200</xdr:colOff>
      <xdr:row>24</xdr:row>
      <xdr:rowOff>95250</xdr:rowOff>
    </xdr:from>
    <xdr:to>
      <xdr:col>1</xdr:col>
      <xdr:colOff>580200</xdr:colOff>
      <xdr:row>24</xdr:row>
      <xdr:rowOff>599250</xdr:rowOff>
    </xdr:to>
    <xdr:pic>
      <xdr:nvPicPr>
        <xdr:cNvPr id="14" name="Picture 13">
          <a:extLst>
            <a:ext uri="{FF2B5EF4-FFF2-40B4-BE49-F238E27FC236}">
              <a16:creationId xmlns:a16="http://schemas.microsoft.com/office/drawing/2014/main" id="{678B983C-FAF6-4BAD-B242-8418800E181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 y="12849225"/>
          <a:ext cx="504000" cy="504000"/>
        </a:xfrm>
        <a:prstGeom prst="rect">
          <a:avLst/>
        </a:prstGeom>
      </xdr:spPr>
    </xdr:pic>
    <xdr:clientData/>
  </xdr:twoCellAnchor>
  <xdr:twoCellAnchor>
    <xdr:from>
      <xdr:col>1</xdr:col>
      <xdr:colOff>57150</xdr:colOff>
      <xdr:row>25</xdr:row>
      <xdr:rowOff>47625</xdr:rowOff>
    </xdr:from>
    <xdr:to>
      <xdr:col>1</xdr:col>
      <xdr:colOff>561150</xdr:colOff>
      <xdr:row>25</xdr:row>
      <xdr:rowOff>551625</xdr:rowOff>
    </xdr:to>
    <xdr:pic>
      <xdr:nvPicPr>
        <xdr:cNvPr id="15" name="Picture 14">
          <a:extLst>
            <a:ext uri="{FF2B5EF4-FFF2-40B4-BE49-F238E27FC236}">
              <a16:creationId xmlns:a16="http://schemas.microsoft.com/office/drawing/2014/main" id="{EE648507-C51D-49E9-B93F-00C1983CA65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66750" y="11077575"/>
          <a:ext cx="504000" cy="504000"/>
        </a:xfrm>
        <a:prstGeom prst="rect">
          <a:avLst/>
        </a:prstGeom>
      </xdr:spPr>
    </xdr:pic>
    <xdr:clientData/>
  </xdr:twoCellAnchor>
  <xdr:twoCellAnchor>
    <xdr:from>
      <xdr:col>1</xdr:col>
      <xdr:colOff>38101</xdr:colOff>
      <xdr:row>26</xdr:row>
      <xdr:rowOff>66675</xdr:rowOff>
    </xdr:from>
    <xdr:to>
      <xdr:col>1</xdr:col>
      <xdr:colOff>706536</xdr:colOff>
      <xdr:row>26</xdr:row>
      <xdr:rowOff>570675</xdr:rowOff>
    </xdr:to>
    <xdr:pic>
      <xdr:nvPicPr>
        <xdr:cNvPr id="16" name="Picture 15">
          <a:extLst>
            <a:ext uri="{FF2B5EF4-FFF2-40B4-BE49-F238E27FC236}">
              <a16:creationId xmlns:a16="http://schemas.microsoft.com/office/drawing/2014/main" id="{77F8909F-D113-4E97-ABB2-7A865B7FA3B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1" y="14192250"/>
          <a:ext cx="668435" cy="504000"/>
        </a:xfrm>
        <a:prstGeom prst="rect">
          <a:avLst/>
        </a:prstGeom>
      </xdr:spPr>
    </xdr:pic>
    <xdr:clientData/>
  </xdr:twoCellAnchor>
  <xdr:twoCellAnchor>
    <xdr:from>
      <xdr:col>1</xdr:col>
      <xdr:colOff>28575</xdr:colOff>
      <xdr:row>31</xdr:row>
      <xdr:rowOff>66675</xdr:rowOff>
    </xdr:from>
    <xdr:to>
      <xdr:col>1</xdr:col>
      <xdr:colOff>646619</xdr:colOff>
      <xdr:row>31</xdr:row>
      <xdr:rowOff>570675</xdr:rowOff>
    </xdr:to>
    <xdr:pic>
      <xdr:nvPicPr>
        <xdr:cNvPr id="17" name="Picture 16">
          <a:extLst>
            <a:ext uri="{FF2B5EF4-FFF2-40B4-BE49-F238E27FC236}">
              <a16:creationId xmlns:a16="http://schemas.microsoft.com/office/drawing/2014/main" id="{8A23FDF7-0082-4642-B25B-FE6E4C9DEF4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8175" y="14868525"/>
          <a:ext cx="618044" cy="504000"/>
        </a:xfrm>
        <a:prstGeom prst="rect">
          <a:avLst/>
        </a:prstGeom>
      </xdr:spPr>
    </xdr:pic>
    <xdr:clientData/>
  </xdr:twoCellAnchor>
  <xdr:twoCellAnchor>
    <xdr:from>
      <xdr:col>1</xdr:col>
      <xdr:colOff>38100</xdr:colOff>
      <xdr:row>36</xdr:row>
      <xdr:rowOff>66675</xdr:rowOff>
    </xdr:from>
    <xdr:to>
      <xdr:col>1</xdr:col>
      <xdr:colOff>637654</xdr:colOff>
      <xdr:row>36</xdr:row>
      <xdr:rowOff>570675</xdr:rowOff>
    </xdr:to>
    <xdr:pic>
      <xdr:nvPicPr>
        <xdr:cNvPr id="18" name="Picture 17">
          <a:extLst>
            <a:ext uri="{FF2B5EF4-FFF2-40B4-BE49-F238E27FC236}">
              <a16:creationId xmlns:a16="http://schemas.microsoft.com/office/drawing/2014/main" id="{A7B9FE7C-0952-45FA-BE93-1A974D05DA5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7700" y="18011775"/>
          <a:ext cx="599554" cy="504000"/>
        </a:xfrm>
        <a:prstGeom prst="rect">
          <a:avLst/>
        </a:prstGeom>
      </xdr:spPr>
    </xdr:pic>
    <xdr:clientData/>
  </xdr:twoCellAnchor>
  <xdr:twoCellAnchor>
    <xdr:from>
      <xdr:col>1</xdr:col>
      <xdr:colOff>123825</xdr:colOff>
      <xdr:row>42</xdr:row>
      <xdr:rowOff>47625</xdr:rowOff>
    </xdr:from>
    <xdr:to>
      <xdr:col>1</xdr:col>
      <xdr:colOff>627825</xdr:colOff>
      <xdr:row>44</xdr:row>
      <xdr:rowOff>170625</xdr:rowOff>
    </xdr:to>
    <xdr:pic>
      <xdr:nvPicPr>
        <xdr:cNvPr id="19" name="Picture 18">
          <a:extLst>
            <a:ext uri="{FF2B5EF4-FFF2-40B4-BE49-F238E27FC236}">
              <a16:creationId xmlns:a16="http://schemas.microsoft.com/office/drawing/2014/main" id="{9D1A541B-E4BC-4266-BF67-ADCB811654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33425" y="20593050"/>
          <a:ext cx="504000" cy="504000"/>
        </a:xfrm>
        <a:prstGeom prst="rect">
          <a:avLst/>
        </a:prstGeom>
      </xdr:spPr>
    </xdr:pic>
    <xdr:clientData/>
  </xdr:twoCellAnchor>
  <xdr:twoCellAnchor>
    <xdr:from>
      <xdr:col>1</xdr:col>
      <xdr:colOff>27901</xdr:colOff>
      <xdr:row>38</xdr:row>
      <xdr:rowOff>132677</xdr:rowOff>
    </xdr:from>
    <xdr:to>
      <xdr:col>1</xdr:col>
      <xdr:colOff>657224</xdr:colOff>
      <xdr:row>38</xdr:row>
      <xdr:rowOff>762000</xdr:rowOff>
    </xdr:to>
    <xdr:pic>
      <xdr:nvPicPr>
        <xdr:cNvPr id="20" name="Picture 19">
          <a:extLst>
            <a:ext uri="{FF2B5EF4-FFF2-40B4-BE49-F238E27FC236}">
              <a16:creationId xmlns:a16="http://schemas.microsoft.com/office/drawing/2014/main" id="{9740418E-5EDD-4021-A372-9AB091F0E16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901" y="21725852"/>
          <a:ext cx="629323" cy="629323"/>
        </a:xfrm>
        <a:prstGeom prst="rect">
          <a:avLst/>
        </a:prstGeom>
      </xdr:spPr>
    </xdr:pic>
    <xdr:clientData/>
  </xdr:twoCellAnchor>
  <xdr:twoCellAnchor>
    <xdr:from>
      <xdr:col>1</xdr:col>
      <xdr:colOff>85877</xdr:colOff>
      <xdr:row>39</xdr:row>
      <xdr:rowOff>57150</xdr:rowOff>
    </xdr:from>
    <xdr:to>
      <xdr:col>1</xdr:col>
      <xdr:colOff>589877</xdr:colOff>
      <xdr:row>39</xdr:row>
      <xdr:rowOff>561150</xdr:rowOff>
    </xdr:to>
    <xdr:pic>
      <xdr:nvPicPr>
        <xdr:cNvPr id="21" name="Picture 20">
          <a:extLst>
            <a:ext uri="{FF2B5EF4-FFF2-40B4-BE49-F238E27FC236}">
              <a16:creationId xmlns:a16="http://schemas.microsoft.com/office/drawing/2014/main" id="{11F6A463-9563-409A-8B88-A8D3288AF21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95477" y="19459575"/>
          <a:ext cx="504000" cy="504000"/>
        </a:xfrm>
        <a:prstGeom prst="rect">
          <a:avLst/>
        </a:prstGeom>
      </xdr:spPr>
    </xdr:pic>
    <xdr:clientData/>
  </xdr:twoCellAnchor>
  <xdr:twoCellAnchor>
    <xdr:from>
      <xdr:col>1</xdr:col>
      <xdr:colOff>122100</xdr:colOff>
      <xdr:row>7</xdr:row>
      <xdr:rowOff>85725</xdr:rowOff>
    </xdr:from>
    <xdr:to>
      <xdr:col>1</xdr:col>
      <xdr:colOff>626100</xdr:colOff>
      <xdr:row>7</xdr:row>
      <xdr:rowOff>589725</xdr:rowOff>
    </xdr:to>
    <xdr:pic>
      <xdr:nvPicPr>
        <xdr:cNvPr id="22" name="Picture 21">
          <a:extLst>
            <a:ext uri="{FF2B5EF4-FFF2-40B4-BE49-F238E27FC236}">
              <a16:creationId xmlns:a16="http://schemas.microsoft.com/office/drawing/2014/main" id="{ED17223D-B55D-4EFB-AB73-0C88C1A335A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1700" y="1714500"/>
          <a:ext cx="504000" cy="504000"/>
        </a:xfrm>
        <a:prstGeom prst="rect">
          <a:avLst/>
        </a:prstGeom>
      </xdr:spPr>
    </xdr:pic>
    <xdr:clientData/>
  </xdr:twoCellAnchor>
  <xdr:twoCellAnchor>
    <xdr:from>
      <xdr:col>1</xdr:col>
      <xdr:colOff>85725</xdr:colOff>
      <xdr:row>8</xdr:row>
      <xdr:rowOff>47625</xdr:rowOff>
    </xdr:from>
    <xdr:to>
      <xdr:col>1</xdr:col>
      <xdr:colOff>589725</xdr:colOff>
      <xdr:row>8</xdr:row>
      <xdr:rowOff>551625</xdr:rowOff>
    </xdr:to>
    <xdr:pic>
      <xdr:nvPicPr>
        <xdr:cNvPr id="23" name="Picture 22">
          <a:extLst>
            <a:ext uri="{FF2B5EF4-FFF2-40B4-BE49-F238E27FC236}">
              <a16:creationId xmlns:a16="http://schemas.microsoft.com/office/drawing/2014/main" id="{3E93C35A-BD01-4C40-9268-03D822835FF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95325" y="2305050"/>
          <a:ext cx="504000" cy="504000"/>
        </a:xfrm>
        <a:prstGeom prst="rect">
          <a:avLst/>
        </a:prstGeom>
      </xdr:spPr>
    </xdr:pic>
    <xdr:clientData/>
  </xdr:twoCellAnchor>
  <xdr:twoCellAnchor>
    <xdr:from>
      <xdr:col>1</xdr:col>
      <xdr:colOff>76072</xdr:colOff>
      <xdr:row>34</xdr:row>
      <xdr:rowOff>57150</xdr:rowOff>
    </xdr:from>
    <xdr:to>
      <xdr:col>1</xdr:col>
      <xdr:colOff>580072</xdr:colOff>
      <xdr:row>34</xdr:row>
      <xdr:rowOff>561150</xdr:rowOff>
    </xdr:to>
    <xdr:pic>
      <xdr:nvPicPr>
        <xdr:cNvPr id="24" name="Picture 23">
          <a:extLst>
            <a:ext uri="{FF2B5EF4-FFF2-40B4-BE49-F238E27FC236}">
              <a16:creationId xmlns:a16="http://schemas.microsoft.com/office/drawing/2014/main" id="{EF4DFD18-9497-4C69-A2A9-413432B27BB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85672" y="17373600"/>
          <a:ext cx="504000" cy="504000"/>
        </a:xfrm>
        <a:prstGeom prst="rect">
          <a:avLst/>
        </a:prstGeom>
      </xdr:spPr>
    </xdr:pic>
    <xdr:clientData/>
  </xdr:twoCellAnchor>
  <xdr:twoCellAnchor>
    <xdr:from>
      <xdr:col>1</xdr:col>
      <xdr:colOff>85725</xdr:colOff>
      <xdr:row>33</xdr:row>
      <xdr:rowOff>76200</xdr:rowOff>
    </xdr:from>
    <xdr:to>
      <xdr:col>1</xdr:col>
      <xdr:colOff>589725</xdr:colOff>
      <xdr:row>33</xdr:row>
      <xdr:rowOff>580200</xdr:rowOff>
    </xdr:to>
    <xdr:pic>
      <xdr:nvPicPr>
        <xdr:cNvPr id="25" name="Picture 24">
          <a:extLst>
            <a:ext uri="{FF2B5EF4-FFF2-40B4-BE49-F238E27FC236}">
              <a16:creationId xmlns:a16="http://schemas.microsoft.com/office/drawing/2014/main" id="{DDCB87FE-85BF-4C42-9068-DFC29909D3B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95325" y="16764000"/>
          <a:ext cx="504000" cy="504000"/>
        </a:xfrm>
        <a:prstGeom prst="rect">
          <a:avLst/>
        </a:prstGeom>
      </xdr:spPr>
    </xdr:pic>
    <xdr:clientData/>
  </xdr:twoCellAnchor>
  <xdr:twoCellAnchor>
    <xdr:from>
      <xdr:col>1</xdr:col>
      <xdr:colOff>104775</xdr:colOff>
      <xdr:row>35</xdr:row>
      <xdr:rowOff>76200</xdr:rowOff>
    </xdr:from>
    <xdr:to>
      <xdr:col>1</xdr:col>
      <xdr:colOff>608775</xdr:colOff>
      <xdr:row>35</xdr:row>
      <xdr:rowOff>580200</xdr:rowOff>
    </xdr:to>
    <xdr:pic>
      <xdr:nvPicPr>
        <xdr:cNvPr id="26" name="Picture 25">
          <a:extLst>
            <a:ext uri="{FF2B5EF4-FFF2-40B4-BE49-F238E27FC236}">
              <a16:creationId xmlns:a16="http://schemas.microsoft.com/office/drawing/2014/main" id="{06A4CED3-B61D-4E35-85D9-681498C8119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14375" y="18021300"/>
          <a:ext cx="504000" cy="504000"/>
        </a:xfrm>
        <a:prstGeom prst="rect">
          <a:avLst/>
        </a:prstGeom>
      </xdr:spPr>
    </xdr:pic>
    <xdr:clientData/>
  </xdr:twoCellAnchor>
  <xdr:twoCellAnchor>
    <xdr:from>
      <xdr:col>1</xdr:col>
      <xdr:colOff>123825</xdr:colOff>
      <xdr:row>46</xdr:row>
      <xdr:rowOff>38100</xdr:rowOff>
    </xdr:from>
    <xdr:to>
      <xdr:col>1</xdr:col>
      <xdr:colOff>627825</xdr:colOff>
      <xdr:row>48</xdr:row>
      <xdr:rowOff>161100</xdr:rowOff>
    </xdr:to>
    <xdr:pic>
      <xdr:nvPicPr>
        <xdr:cNvPr id="27" name="Picture 26">
          <a:extLst>
            <a:ext uri="{FF2B5EF4-FFF2-40B4-BE49-F238E27FC236}">
              <a16:creationId xmlns:a16="http://schemas.microsoft.com/office/drawing/2014/main" id="{719696C3-745F-410B-9C49-E09F8331E1D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33425" y="21850350"/>
          <a:ext cx="504000" cy="504000"/>
        </a:xfrm>
        <a:prstGeom prst="rect">
          <a:avLst/>
        </a:prstGeom>
      </xdr:spPr>
    </xdr:pic>
    <xdr:clientData/>
  </xdr:twoCellAnchor>
  <xdr:twoCellAnchor>
    <xdr:from>
      <xdr:col>1</xdr:col>
      <xdr:colOff>66675</xdr:colOff>
      <xdr:row>49</xdr:row>
      <xdr:rowOff>47625</xdr:rowOff>
    </xdr:from>
    <xdr:to>
      <xdr:col>1</xdr:col>
      <xdr:colOff>570675</xdr:colOff>
      <xdr:row>49</xdr:row>
      <xdr:rowOff>551625</xdr:rowOff>
    </xdr:to>
    <xdr:pic>
      <xdr:nvPicPr>
        <xdr:cNvPr id="30" name="Picture 29">
          <a:extLst>
            <a:ext uri="{FF2B5EF4-FFF2-40B4-BE49-F238E27FC236}">
              <a16:creationId xmlns:a16="http://schemas.microsoft.com/office/drawing/2014/main" id="{284171CE-018A-49BC-8305-7F787A32E37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76275" y="22431375"/>
          <a:ext cx="504000" cy="504000"/>
        </a:xfrm>
        <a:prstGeom prst="rect">
          <a:avLst/>
        </a:prstGeom>
      </xdr:spPr>
    </xdr:pic>
    <xdr:clientData/>
  </xdr:twoCellAnchor>
  <xdr:twoCellAnchor>
    <xdr:from>
      <xdr:col>1</xdr:col>
      <xdr:colOff>76200</xdr:colOff>
      <xdr:row>50</xdr:row>
      <xdr:rowOff>38100</xdr:rowOff>
    </xdr:from>
    <xdr:to>
      <xdr:col>1</xdr:col>
      <xdr:colOff>580200</xdr:colOff>
      <xdr:row>50</xdr:row>
      <xdr:rowOff>542100</xdr:rowOff>
    </xdr:to>
    <xdr:pic>
      <xdr:nvPicPr>
        <xdr:cNvPr id="31" name="Picture 30">
          <a:extLst>
            <a:ext uri="{FF2B5EF4-FFF2-40B4-BE49-F238E27FC236}">
              <a16:creationId xmlns:a16="http://schemas.microsoft.com/office/drawing/2014/main" id="{34F0BD5B-6C9D-489C-8D8D-350E316AFB4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85800" y="23050500"/>
          <a:ext cx="504000" cy="504000"/>
        </a:xfrm>
        <a:prstGeom prst="rect">
          <a:avLst/>
        </a:prstGeom>
      </xdr:spPr>
    </xdr:pic>
    <xdr:clientData/>
  </xdr:twoCellAnchor>
  <xdr:twoCellAnchor>
    <xdr:from>
      <xdr:col>1</xdr:col>
      <xdr:colOff>76200</xdr:colOff>
      <xdr:row>51</xdr:row>
      <xdr:rowOff>57150</xdr:rowOff>
    </xdr:from>
    <xdr:to>
      <xdr:col>1</xdr:col>
      <xdr:colOff>580200</xdr:colOff>
      <xdr:row>51</xdr:row>
      <xdr:rowOff>561150</xdr:rowOff>
    </xdr:to>
    <xdr:pic>
      <xdr:nvPicPr>
        <xdr:cNvPr id="33" name="Picture 32">
          <a:extLst>
            <a:ext uri="{FF2B5EF4-FFF2-40B4-BE49-F238E27FC236}">
              <a16:creationId xmlns:a16="http://schemas.microsoft.com/office/drawing/2014/main" id="{59E09E58-896C-46BC-9D5E-3052BC73625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85800" y="23698200"/>
          <a:ext cx="504000" cy="504000"/>
        </a:xfrm>
        <a:prstGeom prst="rect">
          <a:avLst/>
        </a:prstGeom>
      </xdr:spPr>
    </xdr:pic>
    <xdr:clientData/>
  </xdr:twoCellAnchor>
  <xdr:twoCellAnchor>
    <xdr:from>
      <xdr:col>1</xdr:col>
      <xdr:colOff>57150</xdr:colOff>
      <xdr:row>53</xdr:row>
      <xdr:rowOff>57150</xdr:rowOff>
    </xdr:from>
    <xdr:to>
      <xdr:col>1</xdr:col>
      <xdr:colOff>561150</xdr:colOff>
      <xdr:row>53</xdr:row>
      <xdr:rowOff>561150</xdr:rowOff>
    </xdr:to>
    <xdr:pic>
      <xdr:nvPicPr>
        <xdr:cNvPr id="34" name="Picture 33">
          <a:extLst>
            <a:ext uri="{FF2B5EF4-FFF2-40B4-BE49-F238E27FC236}">
              <a16:creationId xmlns:a16="http://schemas.microsoft.com/office/drawing/2014/main" id="{B37E1E32-997B-4BF7-9E27-CE236355F26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66750" y="24955500"/>
          <a:ext cx="504000" cy="504000"/>
        </a:xfrm>
        <a:prstGeom prst="rect">
          <a:avLst/>
        </a:prstGeom>
      </xdr:spPr>
    </xdr:pic>
    <xdr:clientData/>
  </xdr:twoCellAnchor>
  <xdr:twoCellAnchor>
    <xdr:from>
      <xdr:col>1</xdr:col>
      <xdr:colOff>104775</xdr:colOff>
      <xdr:row>64</xdr:row>
      <xdr:rowOff>95250</xdr:rowOff>
    </xdr:from>
    <xdr:to>
      <xdr:col>1</xdr:col>
      <xdr:colOff>608775</xdr:colOff>
      <xdr:row>64</xdr:row>
      <xdr:rowOff>599250</xdr:rowOff>
    </xdr:to>
    <xdr:pic>
      <xdr:nvPicPr>
        <xdr:cNvPr id="35" name="Picture 34">
          <a:extLst>
            <a:ext uri="{FF2B5EF4-FFF2-40B4-BE49-F238E27FC236}">
              <a16:creationId xmlns:a16="http://schemas.microsoft.com/office/drawing/2014/main" id="{8B4BECAD-1259-4CA9-B578-221E82CB95B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04775" y="31442025"/>
          <a:ext cx="504000" cy="504000"/>
        </a:xfrm>
        <a:prstGeom prst="rect">
          <a:avLst/>
        </a:prstGeom>
      </xdr:spPr>
    </xdr:pic>
    <xdr:clientData/>
  </xdr:twoCellAnchor>
  <xdr:twoCellAnchor>
    <xdr:from>
      <xdr:col>1</xdr:col>
      <xdr:colOff>92263</xdr:colOff>
      <xdr:row>19</xdr:row>
      <xdr:rowOff>92263</xdr:rowOff>
    </xdr:from>
    <xdr:to>
      <xdr:col>1</xdr:col>
      <xdr:colOff>545087</xdr:colOff>
      <xdr:row>19</xdr:row>
      <xdr:rowOff>545087</xdr:rowOff>
    </xdr:to>
    <xdr:pic>
      <xdr:nvPicPr>
        <xdr:cNvPr id="36" name="Picture 35">
          <a:extLst>
            <a:ext uri="{FF2B5EF4-FFF2-40B4-BE49-F238E27FC236}">
              <a16:creationId xmlns:a16="http://schemas.microsoft.com/office/drawing/2014/main" id="{44C398B3-D30E-44D6-BF91-90899E38D4D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01863" y="8407588"/>
          <a:ext cx="452824" cy="452824"/>
        </a:xfrm>
        <a:prstGeom prst="rect">
          <a:avLst/>
        </a:prstGeom>
      </xdr:spPr>
    </xdr:pic>
    <xdr:clientData/>
  </xdr:twoCellAnchor>
  <xdr:twoCellAnchor>
    <xdr:from>
      <xdr:col>1</xdr:col>
      <xdr:colOff>85725</xdr:colOff>
      <xdr:row>20</xdr:row>
      <xdr:rowOff>95250</xdr:rowOff>
    </xdr:from>
    <xdr:to>
      <xdr:col>1</xdr:col>
      <xdr:colOff>589724</xdr:colOff>
      <xdr:row>20</xdr:row>
      <xdr:rowOff>548074</xdr:rowOff>
    </xdr:to>
    <xdr:pic>
      <xdr:nvPicPr>
        <xdr:cNvPr id="37" name="Picture 36">
          <a:extLst>
            <a:ext uri="{FF2B5EF4-FFF2-40B4-BE49-F238E27FC236}">
              <a16:creationId xmlns:a16="http://schemas.microsoft.com/office/drawing/2014/main" id="{BDB93740-E2D1-4D4F-A2F9-BF70E0977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95325" y="9039225"/>
          <a:ext cx="503999" cy="452824"/>
        </a:xfrm>
        <a:prstGeom prst="rect">
          <a:avLst/>
        </a:prstGeom>
      </xdr:spPr>
    </xdr:pic>
    <xdr:clientData/>
  </xdr:twoCellAnchor>
  <xdr:twoCellAnchor>
    <xdr:from>
      <xdr:col>1</xdr:col>
      <xdr:colOff>72692</xdr:colOff>
      <xdr:row>27</xdr:row>
      <xdr:rowOff>57150</xdr:rowOff>
    </xdr:from>
    <xdr:to>
      <xdr:col>1</xdr:col>
      <xdr:colOff>576692</xdr:colOff>
      <xdr:row>27</xdr:row>
      <xdr:rowOff>561150</xdr:rowOff>
    </xdr:to>
    <xdr:pic>
      <xdr:nvPicPr>
        <xdr:cNvPr id="38" name="Picture 37">
          <a:extLst>
            <a:ext uri="{FF2B5EF4-FFF2-40B4-BE49-F238E27FC236}">
              <a16:creationId xmlns:a16="http://schemas.microsoft.com/office/drawing/2014/main" id="{AE49CE38-978B-461B-BF5A-7FB62A69DAC2}"/>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82292" y="12973050"/>
          <a:ext cx="504000" cy="504000"/>
        </a:xfrm>
        <a:prstGeom prst="rect">
          <a:avLst/>
        </a:prstGeom>
      </xdr:spPr>
    </xdr:pic>
    <xdr:clientData/>
  </xdr:twoCellAnchor>
  <xdr:twoCellAnchor>
    <xdr:from>
      <xdr:col>1</xdr:col>
      <xdr:colOff>95250</xdr:colOff>
      <xdr:row>28</xdr:row>
      <xdr:rowOff>38100</xdr:rowOff>
    </xdr:from>
    <xdr:to>
      <xdr:col>1</xdr:col>
      <xdr:colOff>599250</xdr:colOff>
      <xdr:row>28</xdr:row>
      <xdr:rowOff>542100</xdr:rowOff>
    </xdr:to>
    <xdr:pic>
      <xdr:nvPicPr>
        <xdr:cNvPr id="39" name="Picture 38">
          <a:extLst>
            <a:ext uri="{FF2B5EF4-FFF2-40B4-BE49-F238E27FC236}">
              <a16:creationId xmlns:a16="http://schemas.microsoft.com/office/drawing/2014/main" id="{9A90CDA4-6F6D-4260-AC40-BA69F4B8CFD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04850" y="13582650"/>
          <a:ext cx="504000" cy="504000"/>
        </a:xfrm>
        <a:prstGeom prst="rect">
          <a:avLst/>
        </a:prstGeom>
      </xdr:spPr>
    </xdr:pic>
    <xdr:clientData/>
  </xdr:twoCellAnchor>
  <xdr:twoCellAnchor>
    <xdr:from>
      <xdr:col>1</xdr:col>
      <xdr:colOff>95250</xdr:colOff>
      <xdr:row>29</xdr:row>
      <xdr:rowOff>161925</xdr:rowOff>
    </xdr:from>
    <xdr:to>
      <xdr:col>1</xdr:col>
      <xdr:colOff>599250</xdr:colOff>
      <xdr:row>29</xdr:row>
      <xdr:rowOff>665925</xdr:rowOff>
    </xdr:to>
    <xdr:pic>
      <xdr:nvPicPr>
        <xdr:cNvPr id="40" name="Picture 39">
          <a:extLst>
            <a:ext uri="{FF2B5EF4-FFF2-40B4-BE49-F238E27FC236}">
              <a16:creationId xmlns:a16="http://schemas.microsoft.com/office/drawing/2014/main" id="{653A02F0-C969-421B-93D9-723351D7EB0D}"/>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5250" y="16344900"/>
          <a:ext cx="504000" cy="504000"/>
        </a:xfrm>
        <a:prstGeom prst="rect">
          <a:avLst/>
        </a:prstGeom>
      </xdr:spPr>
    </xdr:pic>
    <xdr:clientData/>
  </xdr:twoCellAnchor>
  <xdr:twoCellAnchor>
    <xdr:from>
      <xdr:col>1</xdr:col>
      <xdr:colOff>47625</xdr:colOff>
      <xdr:row>30</xdr:row>
      <xdr:rowOff>66675</xdr:rowOff>
    </xdr:from>
    <xdr:to>
      <xdr:col>1</xdr:col>
      <xdr:colOff>551625</xdr:colOff>
      <xdr:row>30</xdr:row>
      <xdr:rowOff>570675</xdr:rowOff>
    </xdr:to>
    <xdr:pic>
      <xdr:nvPicPr>
        <xdr:cNvPr id="41" name="Picture 40">
          <a:extLst>
            <a:ext uri="{FF2B5EF4-FFF2-40B4-BE49-F238E27FC236}">
              <a16:creationId xmlns:a16="http://schemas.microsoft.com/office/drawing/2014/main" id="{09E11EF7-02E6-4694-9038-ABC74864888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7225" y="14868525"/>
          <a:ext cx="504000" cy="504000"/>
        </a:xfrm>
        <a:prstGeom prst="rect">
          <a:avLst/>
        </a:prstGeom>
      </xdr:spPr>
    </xdr:pic>
    <xdr:clientData/>
  </xdr:twoCellAnchor>
  <xdr:twoCellAnchor>
    <xdr:from>
      <xdr:col>1</xdr:col>
      <xdr:colOff>95250</xdr:colOff>
      <xdr:row>32</xdr:row>
      <xdr:rowOff>47625</xdr:rowOff>
    </xdr:from>
    <xdr:to>
      <xdr:col>1</xdr:col>
      <xdr:colOff>599250</xdr:colOff>
      <xdr:row>32</xdr:row>
      <xdr:rowOff>551625</xdr:rowOff>
    </xdr:to>
    <xdr:pic>
      <xdr:nvPicPr>
        <xdr:cNvPr id="42" name="Picture 41">
          <a:extLst>
            <a:ext uri="{FF2B5EF4-FFF2-40B4-BE49-F238E27FC236}">
              <a16:creationId xmlns:a16="http://schemas.microsoft.com/office/drawing/2014/main" id="{A880DCFE-8317-433B-BD6A-6FCE2363FC3C}"/>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04850" y="16106775"/>
          <a:ext cx="504000" cy="504000"/>
        </a:xfrm>
        <a:prstGeom prst="rect">
          <a:avLst/>
        </a:prstGeom>
      </xdr:spPr>
    </xdr:pic>
    <xdr:clientData/>
  </xdr:twoCellAnchor>
  <xdr:twoCellAnchor>
    <xdr:from>
      <xdr:col>1</xdr:col>
      <xdr:colOff>95250</xdr:colOff>
      <xdr:row>57</xdr:row>
      <xdr:rowOff>38100</xdr:rowOff>
    </xdr:from>
    <xdr:to>
      <xdr:col>1</xdr:col>
      <xdr:colOff>599250</xdr:colOff>
      <xdr:row>59</xdr:row>
      <xdr:rowOff>161100</xdr:rowOff>
    </xdr:to>
    <xdr:pic>
      <xdr:nvPicPr>
        <xdr:cNvPr id="45" name="Picture 44">
          <a:extLst>
            <a:ext uri="{FF2B5EF4-FFF2-40B4-BE49-F238E27FC236}">
              <a16:creationId xmlns:a16="http://schemas.microsoft.com/office/drawing/2014/main" id="{4F085040-49CF-43C7-B08E-D3CCA8C4F5B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04850" y="27022425"/>
          <a:ext cx="504000" cy="504000"/>
        </a:xfrm>
        <a:prstGeom prst="rect">
          <a:avLst/>
        </a:prstGeom>
      </xdr:spPr>
    </xdr:pic>
    <xdr:clientData/>
  </xdr:twoCellAnchor>
  <xdr:twoCellAnchor>
    <xdr:from>
      <xdr:col>1</xdr:col>
      <xdr:colOff>104775</xdr:colOff>
      <xdr:row>60</xdr:row>
      <xdr:rowOff>19050</xdr:rowOff>
    </xdr:from>
    <xdr:to>
      <xdr:col>1</xdr:col>
      <xdr:colOff>608775</xdr:colOff>
      <xdr:row>62</xdr:row>
      <xdr:rowOff>142050</xdr:rowOff>
    </xdr:to>
    <xdr:pic>
      <xdr:nvPicPr>
        <xdr:cNvPr id="49" name="Picture 48">
          <a:extLst>
            <a:ext uri="{FF2B5EF4-FFF2-40B4-BE49-F238E27FC236}">
              <a16:creationId xmlns:a16="http://schemas.microsoft.com/office/drawing/2014/main" id="{33AED9E2-77FD-46DB-9E0D-C728F89734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714375" y="27574875"/>
          <a:ext cx="504000" cy="504000"/>
        </a:xfrm>
        <a:prstGeom prst="rect">
          <a:avLst/>
        </a:prstGeom>
      </xdr:spPr>
    </xdr:pic>
    <xdr:clientData/>
  </xdr:twoCellAnchor>
  <xdr:twoCellAnchor>
    <xdr:from>
      <xdr:col>1</xdr:col>
      <xdr:colOff>85725</xdr:colOff>
      <xdr:row>65</xdr:row>
      <xdr:rowOff>104775</xdr:rowOff>
    </xdr:from>
    <xdr:to>
      <xdr:col>1</xdr:col>
      <xdr:colOff>589725</xdr:colOff>
      <xdr:row>65</xdr:row>
      <xdr:rowOff>608775</xdr:rowOff>
    </xdr:to>
    <xdr:pic>
      <xdr:nvPicPr>
        <xdr:cNvPr id="50" name="Picture 49">
          <a:extLst>
            <a:ext uri="{FF2B5EF4-FFF2-40B4-BE49-F238E27FC236}">
              <a16:creationId xmlns:a16="http://schemas.microsoft.com/office/drawing/2014/main" id="{67D312A5-B529-4311-8A81-B19397204AD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5725" y="32137350"/>
          <a:ext cx="504000" cy="504000"/>
        </a:xfrm>
        <a:prstGeom prst="rect">
          <a:avLst/>
        </a:prstGeom>
      </xdr:spPr>
    </xdr:pic>
    <xdr:clientData/>
  </xdr:twoCellAnchor>
  <xdr:twoCellAnchor>
    <xdr:from>
      <xdr:col>1</xdr:col>
      <xdr:colOff>85725</xdr:colOff>
      <xdr:row>66</xdr:row>
      <xdr:rowOff>57150</xdr:rowOff>
    </xdr:from>
    <xdr:to>
      <xdr:col>1</xdr:col>
      <xdr:colOff>589725</xdr:colOff>
      <xdr:row>66</xdr:row>
      <xdr:rowOff>561150</xdr:rowOff>
    </xdr:to>
    <xdr:pic>
      <xdr:nvPicPr>
        <xdr:cNvPr id="51" name="Picture 50">
          <a:extLst>
            <a:ext uri="{FF2B5EF4-FFF2-40B4-BE49-F238E27FC236}">
              <a16:creationId xmlns:a16="http://schemas.microsoft.com/office/drawing/2014/main" id="{240408DA-2C21-4F69-8F6A-022F9F62985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95325" y="30070425"/>
          <a:ext cx="504000" cy="504000"/>
        </a:xfrm>
        <a:prstGeom prst="rect">
          <a:avLst/>
        </a:prstGeom>
      </xdr:spPr>
    </xdr:pic>
    <xdr:clientData/>
  </xdr:twoCellAnchor>
  <xdr:twoCellAnchor>
    <xdr:from>
      <xdr:col>1</xdr:col>
      <xdr:colOff>95250</xdr:colOff>
      <xdr:row>55</xdr:row>
      <xdr:rowOff>85725</xdr:rowOff>
    </xdr:from>
    <xdr:to>
      <xdr:col>1</xdr:col>
      <xdr:colOff>599250</xdr:colOff>
      <xdr:row>55</xdr:row>
      <xdr:rowOff>589725</xdr:rowOff>
    </xdr:to>
    <xdr:pic>
      <xdr:nvPicPr>
        <xdr:cNvPr id="44" name="Picture 43">
          <a:extLst>
            <a:ext uri="{FF2B5EF4-FFF2-40B4-BE49-F238E27FC236}">
              <a16:creationId xmlns:a16="http://schemas.microsoft.com/office/drawing/2014/main" id="{8C139888-4316-4475-9AC4-43D9245D328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5250" y="29460825"/>
          <a:ext cx="504000" cy="504000"/>
        </a:xfrm>
        <a:prstGeom prst="rect">
          <a:avLst/>
        </a:prstGeom>
      </xdr:spPr>
    </xdr:pic>
    <xdr:clientData/>
  </xdr:twoCellAnchor>
  <xdr:twoCellAnchor>
    <xdr:from>
      <xdr:col>1</xdr:col>
      <xdr:colOff>85724</xdr:colOff>
      <xdr:row>54</xdr:row>
      <xdr:rowOff>38099</xdr:rowOff>
    </xdr:from>
    <xdr:to>
      <xdr:col>1</xdr:col>
      <xdr:colOff>674140</xdr:colOff>
      <xdr:row>54</xdr:row>
      <xdr:rowOff>626515</xdr:rowOff>
    </xdr:to>
    <xdr:pic>
      <xdr:nvPicPr>
        <xdr:cNvPr id="46" name="Picture 45">
          <a:extLst>
            <a:ext uri="{FF2B5EF4-FFF2-40B4-BE49-F238E27FC236}">
              <a16:creationId xmlns:a16="http://schemas.microsoft.com/office/drawing/2014/main" id="{DAE806C8-2228-40B6-AA48-6B3ED4B87F3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5724" y="28727399"/>
          <a:ext cx="588416" cy="588416"/>
        </a:xfrm>
        <a:prstGeom prst="rect">
          <a:avLst/>
        </a:prstGeom>
      </xdr:spPr>
    </xdr:pic>
    <xdr:clientData/>
  </xdr:twoCellAnchor>
  <xdr:twoCellAnchor>
    <xdr:from>
      <xdr:col>1</xdr:col>
      <xdr:colOff>123825</xdr:colOff>
      <xdr:row>52</xdr:row>
      <xdr:rowOff>28575</xdr:rowOff>
    </xdr:from>
    <xdr:to>
      <xdr:col>1</xdr:col>
      <xdr:colOff>627825</xdr:colOff>
      <xdr:row>52</xdr:row>
      <xdr:rowOff>532575</xdr:rowOff>
    </xdr:to>
    <xdr:pic>
      <xdr:nvPicPr>
        <xdr:cNvPr id="47" name="Picture 46">
          <a:extLst>
            <a:ext uri="{FF2B5EF4-FFF2-40B4-BE49-F238E27FC236}">
              <a16:creationId xmlns:a16="http://schemas.microsoft.com/office/drawing/2014/main" id="{D091ECF0-E6F8-4B71-8C1F-A548CB2717D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3825" y="26269950"/>
          <a:ext cx="504000" cy="504000"/>
        </a:xfrm>
        <a:prstGeom prst="rect">
          <a:avLst/>
        </a:prstGeom>
      </xdr:spPr>
    </xdr:pic>
    <xdr:clientData/>
  </xdr:twoCellAnchor>
  <xdr:twoCellAnchor editAs="oneCell">
    <xdr:from>
      <xdr:col>1</xdr:col>
      <xdr:colOff>38100</xdr:colOff>
      <xdr:row>63</xdr:row>
      <xdr:rowOff>104775</xdr:rowOff>
    </xdr:from>
    <xdr:to>
      <xdr:col>1</xdr:col>
      <xdr:colOff>709706</xdr:colOff>
      <xdr:row>63</xdr:row>
      <xdr:rowOff>540605</xdr:rowOff>
    </xdr:to>
    <xdr:pic>
      <xdr:nvPicPr>
        <xdr:cNvPr id="13" name="Picture 12">
          <a:extLst>
            <a:ext uri="{FF2B5EF4-FFF2-40B4-BE49-F238E27FC236}">
              <a16:creationId xmlns:a16="http://schemas.microsoft.com/office/drawing/2014/main" id="{2B8BEDFA-55BD-41C1-A054-83D4147EE68A}"/>
            </a:ext>
          </a:extLst>
        </xdr:cNvPr>
        <xdr:cNvPicPr>
          <a:picLocks noChangeAspect="1"/>
        </xdr:cNvPicPr>
      </xdr:nvPicPr>
      <xdr:blipFill>
        <a:blip xmlns:r="http://schemas.openxmlformats.org/officeDocument/2006/relationships" r:embed="rId36"/>
        <a:stretch>
          <a:fillRect/>
        </a:stretch>
      </xdr:blipFill>
      <xdr:spPr>
        <a:xfrm>
          <a:off x="38100" y="32146875"/>
          <a:ext cx="671606" cy="43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4</xdr:row>
      <xdr:rowOff>66675</xdr:rowOff>
    </xdr:from>
    <xdr:to>
      <xdr:col>1</xdr:col>
      <xdr:colOff>561150</xdr:colOff>
      <xdr:row>4</xdr:row>
      <xdr:rowOff>570675</xdr:rowOff>
    </xdr:to>
    <xdr:pic>
      <xdr:nvPicPr>
        <xdr:cNvPr id="2" name="Picture 1">
          <a:extLst>
            <a:ext uri="{FF2B5EF4-FFF2-40B4-BE49-F238E27FC236}">
              <a16:creationId xmlns:a16="http://schemas.microsoft.com/office/drawing/2014/main" id="{46F0AF49-79D8-421B-B065-B5A3C55139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866775"/>
          <a:ext cx="504000" cy="504000"/>
        </a:xfrm>
        <a:prstGeom prst="rect">
          <a:avLst/>
        </a:prstGeom>
      </xdr:spPr>
    </xdr:pic>
    <xdr:clientData/>
  </xdr:twoCellAnchor>
  <xdr:twoCellAnchor>
    <xdr:from>
      <xdr:col>1</xdr:col>
      <xdr:colOff>57150</xdr:colOff>
      <xdr:row>5</xdr:row>
      <xdr:rowOff>66675</xdr:rowOff>
    </xdr:from>
    <xdr:to>
      <xdr:col>1</xdr:col>
      <xdr:colOff>561150</xdr:colOff>
      <xdr:row>5</xdr:row>
      <xdr:rowOff>570675</xdr:rowOff>
    </xdr:to>
    <xdr:pic>
      <xdr:nvPicPr>
        <xdr:cNvPr id="3" name="Picture 2">
          <a:extLst>
            <a:ext uri="{FF2B5EF4-FFF2-40B4-BE49-F238E27FC236}">
              <a16:creationId xmlns:a16="http://schemas.microsoft.com/office/drawing/2014/main" id="{2498FDB2-CBB8-4267-A12D-A6C081DE5F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1495425"/>
          <a:ext cx="504000" cy="504000"/>
        </a:xfrm>
        <a:prstGeom prst="rect">
          <a:avLst/>
        </a:prstGeom>
      </xdr:spPr>
    </xdr:pic>
    <xdr:clientData/>
  </xdr:twoCellAnchor>
  <xdr:twoCellAnchor>
    <xdr:from>
      <xdr:col>1</xdr:col>
      <xdr:colOff>47625</xdr:colOff>
      <xdr:row>6</xdr:row>
      <xdr:rowOff>47625</xdr:rowOff>
    </xdr:from>
    <xdr:to>
      <xdr:col>1</xdr:col>
      <xdr:colOff>551625</xdr:colOff>
      <xdr:row>6</xdr:row>
      <xdr:rowOff>551625</xdr:rowOff>
    </xdr:to>
    <xdr:pic>
      <xdr:nvPicPr>
        <xdr:cNvPr id="4" name="Picture 3">
          <a:extLst>
            <a:ext uri="{FF2B5EF4-FFF2-40B4-BE49-F238E27FC236}">
              <a16:creationId xmlns:a16="http://schemas.microsoft.com/office/drawing/2014/main" id="{7FAC176C-29D4-4733-BC08-68B5EDD9F2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225" y="2105025"/>
          <a:ext cx="504000" cy="504000"/>
        </a:xfrm>
        <a:prstGeom prst="rect">
          <a:avLst/>
        </a:prstGeom>
      </xdr:spPr>
    </xdr:pic>
    <xdr:clientData/>
  </xdr:twoCellAnchor>
  <xdr:twoCellAnchor>
    <xdr:from>
      <xdr:col>1</xdr:col>
      <xdr:colOff>57150</xdr:colOff>
      <xdr:row>7</xdr:row>
      <xdr:rowOff>76200</xdr:rowOff>
    </xdr:from>
    <xdr:to>
      <xdr:col>1</xdr:col>
      <xdr:colOff>561150</xdr:colOff>
      <xdr:row>7</xdr:row>
      <xdr:rowOff>580200</xdr:rowOff>
    </xdr:to>
    <xdr:pic>
      <xdr:nvPicPr>
        <xdr:cNvPr id="5" name="Picture 4">
          <a:extLst>
            <a:ext uri="{FF2B5EF4-FFF2-40B4-BE49-F238E27FC236}">
              <a16:creationId xmlns:a16="http://schemas.microsoft.com/office/drawing/2014/main" id="{E97828D4-C293-4DC9-BC99-0AB8A5CED1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0" y="2762250"/>
          <a:ext cx="504000" cy="504000"/>
        </a:xfrm>
        <a:prstGeom prst="rect">
          <a:avLst/>
        </a:prstGeom>
      </xdr:spPr>
    </xdr:pic>
    <xdr:clientData/>
  </xdr:twoCellAnchor>
  <xdr:twoCellAnchor>
    <xdr:from>
      <xdr:col>1</xdr:col>
      <xdr:colOff>76200</xdr:colOff>
      <xdr:row>9</xdr:row>
      <xdr:rowOff>57150</xdr:rowOff>
    </xdr:from>
    <xdr:to>
      <xdr:col>1</xdr:col>
      <xdr:colOff>580200</xdr:colOff>
      <xdr:row>9</xdr:row>
      <xdr:rowOff>561150</xdr:rowOff>
    </xdr:to>
    <xdr:pic>
      <xdr:nvPicPr>
        <xdr:cNvPr id="6" name="Picture 5">
          <a:extLst>
            <a:ext uri="{FF2B5EF4-FFF2-40B4-BE49-F238E27FC236}">
              <a16:creationId xmlns:a16="http://schemas.microsoft.com/office/drawing/2014/main" id="{1B713803-5E20-454F-AD51-E14C628840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5800" y="3571875"/>
          <a:ext cx="504000" cy="504000"/>
        </a:xfrm>
        <a:prstGeom prst="rect">
          <a:avLst/>
        </a:prstGeom>
      </xdr:spPr>
    </xdr:pic>
    <xdr:clientData/>
  </xdr:twoCellAnchor>
  <xdr:twoCellAnchor>
    <xdr:from>
      <xdr:col>1</xdr:col>
      <xdr:colOff>47625</xdr:colOff>
      <xdr:row>10</xdr:row>
      <xdr:rowOff>66675</xdr:rowOff>
    </xdr:from>
    <xdr:to>
      <xdr:col>1</xdr:col>
      <xdr:colOff>551625</xdr:colOff>
      <xdr:row>10</xdr:row>
      <xdr:rowOff>570675</xdr:rowOff>
    </xdr:to>
    <xdr:pic>
      <xdr:nvPicPr>
        <xdr:cNvPr id="7" name="Picture 6">
          <a:extLst>
            <a:ext uri="{FF2B5EF4-FFF2-40B4-BE49-F238E27FC236}">
              <a16:creationId xmlns:a16="http://schemas.microsoft.com/office/drawing/2014/main" id="{60ADC535-1CEF-4643-8FCC-C280F366E1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225" y="4210050"/>
          <a:ext cx="504000" cy="504000"/>
        </a:xfrm>
        <a:prstGeom prst="rect">
          <a:avLst/>
        </a:prstGeom>
      </xdr:spPr>
    </xdr:pic>
    <xdr:clientData/>
  </xdr:twoCellAnchor>
  <xdr:twoCellAnchor>
    <xdr:from>
      <xdr:col>1</xdr:col>
      <xdr:colOff>57150</xdr:colOff>
      <xdr:row>12</xdr:row>
      <xdr:rowOff>76200</xdr:rowOff>
    </xdr:from>
    <xdr:to>
      <xdr:col>1</xdr:col>
      <xdr:colOff>561150</xdr:colOff>
      <xdr:row>12</xdr:row>
      <xdr:rowOff>580200</xdr:rowOff>
    </xdr:to>
    <xdr:pic>
      <xdr:nvPicPr>
        <xdr:cNvPr id="8" name="Picture 7">
          <a:extLst>
            <a:ext uri="{FF2B5EF4-FFF2-40B4-BE49-F238E27FC236}">
              <a16:creationId xmlns:a16="http://schemas.microsoft.com/office/drawing/2014/main" id="{9438C5EA-6362-42F3-B747-491F048FBA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50" y="5048250"/>
          <a:ext cx="504000" cy="504000"/>
        </a:xfrm>
        <a:prstGeom prst="rect">
          <a:avLst/>
        </a:prstGeom>
      </xdr:spPr>
    </xdr:pic>
    <xdr:clientData/>
  </xdr:twoCellAnchor>
  <xdr:twoCellAnchor>
    <xdr:from>
      <xdr:col>1</xdr:col>
      <xdr:colOff>57150</xdr:colOff>
      <xdr:row>13</xdr:row>
      <xdr:rowOff>66675</xdr:rowOff>
    </xdr:from>
    <xdr:to>
      <xdr:col>1</xdr:col>
      <xdr:colOff>561150</xdr:colOff>
      <xdr:row>13</xdr:row>
      <xdr:rowOff>570675</xdr:rowOff>
    </xdr:to>
    <xdr:pic>
      <xdr:nvPicPr>
        <xdr:cNvPr id="9" name="Picture 8">
          <a:extLst>
            <a:ext uri="{FF2B5EF4-FFF2-40B4-BE49-F238E27FC236}">
              <a16:creationId xmlns:a16="http://schemas.microsoft.com/office/drawing/2014/main" id="{3C817349-B0D6-42E4-9814-141C9A3C92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6750" y="5667375"/>
          <a:ext cx="504000" cy="504000"/>
        </a:xfrm>
        <a:prstGeom prst="rect">
          <a:avLst/>
        </a:prstGeom>
      </xdr:spPr>
    </xdr:pic>
    <xdr:clientData/>
  </xdr:twoCellAnchor>
  <xdr:twoCellAnchor>
    <xdr:from>
      <xdr:col>1</xdr:col>
      <xdr:colOff>57150</xdr:colOff>
      <xdr:row>14</xdr:row>
      <xdr:rowOff>66675</xdr:rowOff>
    </xdr:from>
    <xdr:to>
      <xdr:col>1</xdr:col>
      <xdr:colOff>561150</xdr:colOff>
      <xdr:row>14</xdr:row>
      <xdr:rowOff>570675</xdr:rowOff>
    </xdr:to>
    <xdr:pic>
      <xdr:nvPicPr>
        <xdr:cNvPr id="10" name="Picture 9">
          <a:extLst>
            <a:ext uri="{FF2B5EF4-FFF2-40B4-BE49-F238E27FC236}">
              <a16:creationId xmlns:a16="http://schemas.microsoft.com/office/drawing/2014/main" id="{96A49CB0-812C-4117-8BAC-0B08AC4A31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6750" y="6296025"/>
          <a:ext cx="504000" cy="504000"/>
        </a:xfrm>
        <a:prstGeom prst="rect">
          <a:avLst/>
        </a:prstGeom>
      </xdr:spPr>
    </xdr:pic>
    <xdr:clientData/>
  </xdr:twoCellAnchor>
  <xdr:twoCellAnchor>
    <xdr:from>
      <xdr:col>1</xdr:col>
      <xdr:colOff>85725</xdr:colOff>
      <xdr:row>18</xdr:row>
      <xdr:rowOff>85725</xdr:rowOff>
    </xdr:from>
    <xdr:to>
      <xdr:col>1</xdr:col>
      <xdr:colOff>589725</xdr:colOff>
      <xdr:row>19</xdr:row>
      <xdr:rowOff>275400</xdr:rowOff>
    </xdr:to>
    <xdr:pic>
      <xdr:nvPicPr>
        <xdr:cNvPr id="11" name="Picture 10">
          <a:extLst>
            <a:ext uri="{FF2B5EF4-FFF2-40B4-BE49-F238E27FC236}">
              <a16:creationId xmlns:a16="http://schemas.microsoft.com/office/drawing/2014/main" id="{53E5EC20-B28B-42B3-9870-6DA3CB561B7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5325" y="8401050"/>
          <a:ext cx="504000" cy="504000"/>
        </a:xfrm>
        <a:prstGeom prst="rect">
          <a:avLst/>
        </a:prstGeom>
      </xdr:spPr>
    </xdr:pic>
    <xdr:clientData/>
  </xdr:twoCellAnchor>
  <xdr:twoCellAnchor>
    <xdr:from>
      <xdr:col>1</xdr:col>
      <xdr:colOff>47625</xdr:colOff>
      <xdr:row>20</xdr:row>
      <xdr:rowOff>57150</xdr:rowOff>
    </xdr:from>
    <xdr:to>
      <xdr:col>1</xdr:col>
      <xdr:colOff>551625</xdr:colOff>
      <xdr:row>20</xdr:row>
      <xdr:rowOff>561150</xdr:rowOff>
    </xdr:to>
    <xdr:pic>
      <xdr:nvPicPr>
        <xdr:cNvPr id="13" name="Picture 12">
          <a:extLst>
            <a:ext uri="{FF2B5EF4-FFF2-40B4-BE49-F238E27FC236}">
              <a16:creationId xmlns:a16="http://schemas.microsoft.com/office/drawing/2014/main" id="{AD7D00C8-A0D4-4551-8414-FD7EE3F7E7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7225" y="9001125"/>
          <a:ext cx="504000" cy="504000"/>
        </a:xfrm>
        <a:prstGeom prst="rect">
          <a:avLst/>
        </a:prstGeom>
      </xdr:spPr>
    </xdr:pic>
    <xdr:clientData/>
  </xdr:twoCellAnchor>
  <xdr:twoCellAnchor>
    <xdr:from>
      <xdr:col>1</xdr:col>
      <xdr:colOff>76200</xdr:colOff>
      <xdr:row>21</xdr:row>
      <xdr:rowOff>57149</xdr:rowOff>
    </xdr:from>
    <xdr:to>
      <xdr:col>1</xdr:col>
      <xdr:colOff>579120</xdr:colOff>
      <xdr:row>23</xdr:row>
      <xdr:rowOff>140969</xdr:rowOff>
    </xdr:to>
    <xdr:pic>
      <xdr:nvPicPr>
        <xdr:cNvPr id="14" name="Picture 13">
          <a:extLst>
            <a:ext uri="{FF2B5EF4-FFF2-40B4-BE49-F238E27FC236}">
              <a16:creationId xmlns:a16="http://schemas.microsoft.com/office/drawing/2014/main" id="{ED1FB96E-6714-4DD5-BB53-6881C25AC0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 y="9629774"/>
          <a:ext cx="502920" cy="502920"/>
        </a:xfrm>
        <a:prstGeom prst="rect">
          <a:avLst/>
        </a:prstGeom>
      </xdr:spPr>
    </xdr:pic>
    <xdr:clientData/>
  </xdr:twoCellAnchor>
  <xdr:twoCellAnchor>
    <xdr:from>
      <xdr:col>1</xdr:col>
      <xdr:colOff>123825</xdr:colOff>
      <xdr:row>16</xdr:row>
      <xdr:rowOff>76200</xdr:rowOff>
    </xdr:from>
    <xdr:to>
      <xdr:col>1</xdr:col>
      <xdr:colOff>627825</xdr:colOff>
      <xdr:row>16</xdr:row>
      <xdr:rowOff>580200</xdr:rowOff>
    </xdr:to>
    <xdr:pic>
      <xdr:nvPicPr>
        <xdr:cNvPr id="15" name="Picture 14">
          <a:extLst>
            <a:ext uri="{FF2B5EF4-FFF2-40B4-BE49-F238E27FC236}">
              <a16:creationId xmlns:a16="http://schemas.microsoft.com/office/drawing/2014/main" id="{8085DDBD-5979-4074-9470-BC899C97754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33425" y="7134225"/>
          <a:ext cx="504000" cy="504000"/>
        </a:xfrm>
        <a:prstGeom prst="rect">
          <a:avLst/>
        </a:prstGeom>
      </xdr:spPr>
    </xdr:pic>
    <xdr:clientData/>
  </xdr:twoCellAnchor>
  <xdr:twoCellAnchor>
    <xdr:from>
      <xdr:col>1</xdr:col>
      <xdr:colOff>95250</xdr:colOff>
      <xdr:row>17</xdr:row>
      <xdr:rowOff>57150</xdr:rowOff>
    </xdr:from>
    <xdr:to>
      <xdr:col>1</xdr:col>
      <xdr:colOff>599250</xdr:colOff>
      <xdr:row>17</xdr:row>
      <xdr:rowOff>561150</xdr:rowOff>
    </xdr:to>
    <xdr:pic>
      <xdr:nvPicPr>
        <xdr:cNvPr id="17" name="Picture 16">
          <a:extLst>
            <a:ext uri="{FF2B5EF4-FFF2-40B4-BE49-F238E27FC236}">
              <a16:creationId xmlns:a16="http://schemas.microsoft.com/office/drawing/2014/main" id="{8778AC10-A3D9-4B0C-8154-EAC1C06645E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43825"/>
          <a:ext cx="504000" cy="50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7</xdr:row>
      <xdr:rowOff>66675</xdr:rowOff>
    </xdr:from>
    <xdr:to>
      <xdr:col>1</xdr:col>
      <xdr:colOff>608775</xdr:colOff>
      <xdr:row>7</xdr:row>
      <xdr:rowOff>570675</xdr:rowOff>
    </xdr:to>
    <xdr:pic>
      <xdr:nvPicPr>
        <xdr:cNvPr id="2" name="Picture 1">
          <a:extLst>
            <a:ext uri="{FF2B5EF4-FFF2-40B4-BE49-F238E27FC236}">
              <a16:creationId xmlns:a16="http://schemas.microsoft.com/office/drawing/2014/main" id="{A6768A5D-6BB9-4FBE-8157-B9CEAB829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2857500"/>
          <a:ext cx="504000" cy="504000"/>
        </a:xfrm>
        <a:prstGeom prst="rect">
          <a:avLst/>
        </a:prstGeom>
      </xdr:spPr>
    </xdr:pic>
    <xdr:clientData/>
  </xdr:twoCellAnchor>
  <xdr:twoCellAnchor>
    <xdr:from>
      <xdr:col>1</xdr:col>
      <xdr:colOff>85726</xdr:colOff>
      <xdr:row>8</xdr:row>
      <xdr:rowOff>66675</xdr:rowOff>
    </xdr:from>
    <xdr:to>
      <xdr:col>1</xdr:col>
      <xdr:colOff>568485</xdr:colOff>
      <xdr:row>8</xdr:row>
      <xdr:rowOff>570675</xdr:rowOff>
    </xdr:to>
    <xdr:pic>
      <xdr:nvPicPr>
        <xdr:cNvPr id="3" name="Picture 2">
          <a:extLst>
            <a:ext uri="{FF2B5EF4-FFF2-40B4-BE49-F238E27FC236}">
              <a16:creationId xmlns:a16="http://schemas.microsoft.com/office/drawing/2014/main" id="{AF5A56FD-31E2-4898-9DE1-2E93A24321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6" y="3486150"/>
          <a:ext cx="482759" cy="504000"/>
        </a:xfrm>
        <a:prstGeom prst="rect">
          <a:avLst/>
        </a:prstGeom>
      </xdr:spPr>
    </xdr:pic>
    <xdr:clientData/>
  </xdr:twoCellAnchor>
  <xdr:twoCellAnchor>
    <xdr:from>
      <xdr:col>1</xdr:col>
      <xdr:colOff>158308</xdr:colOff>
      <xdr:row>12</xdr:row>
      <xdr:rowOff>66675</xdr:rowOff>
    </xdr:from>
    <xdr:to>
      <xdr:col>1</xdr:col>
      <xdr:colOff>572101</xdr:colOff>
      <xdr:row>12</xdr:row>
      <xdr:rowOff>570675</xdr:rowOff>
    </xdr:to>
    <xdr:pic>
      <xdr:nvPicPr>
        <xdr:cNvPr id="4" name="Picture 3">
          <a:extLst>
            <a:ext uri="{FF2B5EF4-FFF2-40B4-BE49-F238E27FC236}">
              <a16:creationId xmlns:a16="http://schemas.microsoft.com/office/drawing/2014/main" id="{D15F0887-F864-49BD-98DC-643ACE9281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7908" y="5572125"/>
          <a:ext cx="413793" cy="504000"/>
        </a:xfrm>
        <a:prstGeom prst="rect">
          <a:avLst/>
        </a:prstGeom>
      </xdr:spPr>
    </xdr:pic>
    <xdr:clientData/>
  </xdr:twoCellAnchor>
  <xdr:twoCellAnchor>
    <xdr:from>
      <xdr:col>1</xdr:col>
      <xdr:colOff>114300</xdr:colOff>
      <xdr:row>16</xdr:row>
      <xdr:rowOff>102253</xdr:rowOff>
    </xdr:from>
    <xdr:to>
      <xdr:col>1</xdr:col>
      <xdr:colOff>528093</xdr:colOff>
      <xdr:row>16</xdr:row>
      <xdr:rowOff>516046</xdr:rowOff>
    </xdr:to>
    <xdr:pic>
      <xdr:nvPicPr>
        <xdr:cNvPr id="5" name="Picture 4">
          <a:extLst>
            <a:ext uri="{FF2B5EF4-FFF2-40B4-BE49-F238E27FC236}">
              <a16:creationId xmlns:a16="http://schemas.microsoft.com/office/drawing/2014/main" id="{45EA85DE-30AE-4C58-91CB-19B60B1593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 y="7693678"/>
          <a:ext cx="413793" cy="413793"/>
        </a:xfrm>
        <a:prstGeom prst="rect">
          <a:avLst/>
        </a:prstGeom>
      </xdr:spPr>
    </xdr:pic>
    <xdr:clientData/>
  </xdr:twoCellAnchor>
  <xdr:twoCellAnchor>
    <xdr:from>
      <xdr:col>1</xdr:col>
      <xdr:colOff>66675</xdr:colOff>
      <xdr:row>18</xdr:row>
      <xdr:rowOff>76200</xdr:rowOff>
    </xdr:from>
    <xdr:to>
      <xdr:col>1</xdr:col>
      <xdr:colOff>480468</xdr:colOff>
      <xdr:row>18</xdr:row>
      <xdr:rowOff>489993</xdr:rowOff>
    </xdr:to>
    <xdr:pic>
      <xdr:nvPicPr>
        <xdr:cNvPr id="6" name="Picture 5">
          <a:extLst>
            <a:ext uri="{FF2B5EF4-FFF2-40B4-BE49-F238E27FC236}">
              <a16:creationId xmlns:a16="http://schemas.microsoft.com/office/drawing/2014/main" id="{7354B4F7-1732-4D9F-A1F4-4B0524130A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275" y="8496300"/>
          <a:ext cx="413793" cy="413793"/>
        </a:xfrm>
        <a:prstGeom prst="rect">
          <a:avLst/>
        </a:prstGeom>
      </xdr:spPr>
    </xdr:pic>
    <xdr:clientData/>
  </xdr:twoCellAnchor>
  <xdr:twoCellAnchor>
    <xdr:from>
      <xdr:col>1</xdr:col>
      <xdr:colOff>47625</xdr:colOff>
      <xdr:row>19</xdr:row>
      <xdr:rowOff>114300</xdr:rowOff>
    </xdr:from>
    <xdr:to>
      <xdr:col>1</xdr:col>
      <xdr:colOff>461418</xdr:colOff>
      <xdr:row>19</xdr:row>
      <xdr:rowOff>528093</xdr:rowOff>
    </xdr:to>
    <xdr:pic>
      <xdr:nvPicPr>
        <xdr:cNvPr id="7" name="Picture 6">
          <a:extLst>
            <a:ext uri="{FF2B5EF4-FFF2-40B4-BE49-F238E27FC236}">
              <a16:creationId xmlns:a16="http://schemas.microsoft.com/office/drawing/2014/main" id="{F453F402-FA34-4D2F-BFBA-2872E6E2B94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225" y="9163050"/>
          <a:ext cx="413793" cy="413793"/>
        </a:xfrm>
        <a:prstGeom prst="rect">
          <a:avLst/>
        </a:prstGeom>
      </xdr:spPr>
    </xdr:pic>
    <xdr:clientData/>
  </xdr:twoCellAnchor>
  <xdr:twoCellAnchor>
    <xdr:from>
      <xdr:col>1</xdr:col>
      <xdr:colOff>95250</xdr:colOff>
      <xdr:row>5</xdr:row>
      <xdr:rowOff>179510</xdr:rowOff>
    </xdr:from>
    <xdr:to>
      <xdr:col>1</xdr:col>
      <xdr:colOff>599250</xdr:colOff>
      <xdr:row>5</xdr:row>
      <xdr:rowOff>514989</xdr:rowOff>
    </xdr:to>
    <xdr:pic>
      <xdr:nvPicPr>
        <xdr:cNvPr id="10" name="Picture 9">
          <a:extLst>
            <a:ext uri="{FF2B5EF4-FFF2-40B4-BE49-F238E27FC236}">
              <a16:creationId xmlns:a16="http://schemas.microsoft.com/office/drawing/2014/main" id="{D1B9EC3B-9209-457B-B11F-F92C1CA113F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4850" y="1713035"/>
          <a:ext cx="504000" cy="335479"/>
        </a:xfrm>
        <a:prstGeom prst="rect">
          <a:avLst/>
        </a:prstGeom>
      </xdr:spPr>
    </xdr:pic>
    <xdr:clientData/>
  </xdr:twoCellAnchor>
  <xdr:twoCellAnchor>
    <xdr:from>
      <xdr:col>1</xdr:col>
      <xdr:colOff>133350</xdr:colOff>
      <xdr:row>10</xdr:row>
      <xdr:rowOff>460658</xdr:rowOff>
    </xdr:from>
    <xdr:to>
      <xdr:col>1</xdr:col>
      <xdr:colOff>637350</xdr:colOff>
      <xdr:row>11</xdr:row>
      <xdr:rowOff>214792</xdr:rowOff>
    </xdr:to>
    <xdr:pic>
      <xdr:nvPicPr>
        <xdr:cNvPr id="11" name="Picture 10">
          <a:extLst>
            <a:ext uri="{FF2B5EF4-FFF2-40B4-BE49-F238E27FC236}">
              <a16:creationId xmlns:a16="http://schemas.microsoft.com/office/drawing/2014/main" id="{59ED2D19-89A9-49AE-96E4-77CD3A7EFB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2950" y="4708808"/>
          <a:ext cx="504000" cy="382784"/>
        </a:xfrm>
        <a:prstGeom prst="rect">
          <a:avLst/>
        </a:prstGeom>
      </xdr:spPr>
    </xdr:pic>
    <xdr:clientData/>
  </xdr:twoCellAnchor>
  <xdr:twoCellAnchor>
    <xdr:from>
      <xdr:col>1</xdr:col>
      <xdr:colOff>184433</xdr:colOff>
      <xdr:row>14</xdr:row>
      <xdr:rowOff>419100</xdr:rowOff>
    </xdr:from>
    <xdr:to>
      <xdr:col>1</xdr:col>
      <xdr:colOff>567217</xdr:colOff>
      <xdr:row>15</xdr:row>
      <xdr:rowOff>173234</xdr:rowOff>
    </xdr:to>
    <xdr:pic>
      <xdr:nvPicPr>
        <xdr:cNvPr id="12" name="Picture 11">
          <a:extLst>
            <a:ext uri="{FF2B5EF4-FFF2-40B4-BE49-F238E27FC236}">
              <a16:creationId xmlns:a16="http://schemas.microsoft.com/office/drawing/2014/main" id="{D39B4520-49E8-424E-8F7E-60356B5333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94033" y="6753225"/>
          <a:ext cx="382784" cy="3827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76200</xdr:colOff>
      <xdr:row>4</xdr:row>
      <xdr:rowOff>38100</xdr:rowOff>
    </xdr:from>
    <xdr:to>
      <xdr:col>1</xdr:col>
      <xdr:colOff>580200</xdr:colOff>
      <xdr:row>4</xdr:row>
      <xdr:rowOff>542100</xdr:rowOff>
    </xdr:to>
    <xdr:pic>
      <xdr:nvPicPr>
        <xdr:cNvPr id="2" name="Picture 1">
          <a:extLst>
            <a:ext uri="{FF2B5EF4-FFF2-40B4-BE49-F238E27FC236}">
              <a16:creationId xmlns:a16="http://schemas.microsoft.com/office/drawing/2014/main" id="{FEF7EEC3-2ECC-4BBF-97F0-338BA19E3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942975"/>
          <a:ext cx="504000" cy="504000"/>
        </a:xfrm>
        <a:prstGeom prst="rect">
          <a:avLst/>
        </a:prstGeom>
      </xdr:spPr>
    </xdr:pic>
    <xdr:clientData/>
  </xdr:twoCellAnchor>
  <xdr:twoCellAnchor>
    <xdr:from>
      <xdr:col>1</xdr:col>
      <xdr:colOff>57150</xdr:colOff>
      <xdr:row>6</xdr:row>
      <xdr:rowOff>57150</xdr:rowOff>
    </xdr:from>
    <xdr:to>
      <xdr:col>1</xdr:col>
      <xdr:colOff>561150</xdr:colOff>
      <xdr:row>6</xdr:row>
      <xdr:rowOff>561150</xdr:rowOff>
    </xdr:to>
    <xdr:pic>
      <xdr:nvPicPr>
        <xdr:cNvPr id="3" name="Picture 2">
          <a:extLst>
            <a:ext uri="{FF2B5EF4-FFF2-40B4-BE49-F238E27FC236}">
              <a16:creationId xmlns:a16="http://schemas.microsoft.com/office/drawing/2014/main" id="{B748F1A4-A2E7-454E-B697-DEA59B1E19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6750" y="1790700"/>
          <a:ext cx="504000" cy="504000"/>
        </a:xfrm>
        <a:prstGeom prst="rect">
          <a:avLst/>
        </a:prstGeom>
      </xdr:spPr>
    </xdr:pic>
    <xdr:clientData/>
  </xdr:twoCellAnchor>
  <xdr:twoCellAnchor>
    <xdr:from>
      <xdr:col>1</xdr:col>
      <xdr:colOff>123825</xdr:colOff>
      <xdr:row>9</xdr:row>
      <xdr:rowOff>76200</xdr:rowOff>
    </xdr:from>
    <xdr:to>
      <xdr:col>1</xdr:col>
      <xdr:colOff>627825</xdr:colOff>
      <xdr:row>9</xdr:row>
      <xdr:rowOff>580200</xdr:rowOff>
    </xdr:to>
    <xdr:pic>
      <xdr:nvPicPr>
        <xdr:cNvPr id="4" name="Picture 3">
          <a:extLst>
            <a:ext uri="{FF2B5EF4-FFF2-40B4-BE49-F238E27FC236}">
              <a16:creationId xmlns:a16="http://schemas.microsoft.com/office/drawing/2014/main" id="{9E66766C-408E-41A9-B6CF-F8891F42FA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 y="3267075"/>
          <a:ext cx="504000" cy="504000"/>
        </a:xfrm>
        <a:prstGeom prst="rect">
          <a:avLst/>
        </a:prstGeom>
      </xdr:spPr>
    </xdr:pic>
    <xdr:clientData/>
  </xdr:twoCellAnchor>
  <xdr:twoCellAnchor>
    <xdr:from>
      <xdr:col>1</xdr:col>
      <xdr:colOff>123825</xdr:colOff>
      <xdr:row>13</xdr:row>
      <xdr:rowOff>28575</xdr:rowOff>
    </xdr:from>
    <xdr:to>
      <xdr:col>1</xdr:col>
      <xdr:colOff>627825</xdr:colOff>
      <xdr:row>13</xdr:row>
      <xdr:rowOff>532575</xdr:rowOff>
    </xdr:to>
    <xdr:pic>
      <xdr:nvPicPr>
        <xdr:cNvPr id="5" name="Picture 4">
          <a:extLst>
            <a:ext uri="{FF2B5EF4-FFF2-40B4-BE49-F238E27FC236}">
              <a16:creationId xmlns:a16="http://schemas.microsoft.com/office/drawing/2014/main" id="{54EC4763-DFB9-4DAB-87E3-84AF7446EC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 y="5305425"/>
          <a:ext cx="504000" cy="504000"/>
        </a:xfrm>
        <a:prstGeom prst="rect">
          <a:avLst/>
        </a:prstGeom>
      </xdr:spPr>
    </xdr:pic>
    <xdr:clientData/>
  </xdr:twoCellAnchor>
  <xdr:twoCellAnchor>
    <xdr:from>
      <xdr:col>1</xdr:col>
      <xdr:colOff>76200</xdr:colOff>
      <xdr:row>16</xdr:row>
      <xdr:rowOff>66675</xdr:rowOff>
    </xdr:from>
    <xdr:to>
      <xdr:col>1</xdr:col>
      <xdr:colOff>580200</xdr:colOff>
      <xdr:row>16</xdr:row>
      <xdr:rowOff>570675</xdr:rowOff>
    </xdr:to>
    <xdr:pic>
      <xdr:nvPicPr>
        <xdr:cNvPr id="6" name="Picture 5">
          <a:extLst>
            <a:ext uri="{FF2B5EF4-FFF2-40B4-BE49-F238E27FC236}">
              <a16:creationId xmlns:a16="http://schemas.microsoft.com/office/drawing/2014/main" id="{1FECE59E-A11C-407E-9CBC-E109F05290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5800" y="6800850"/>
          <a:ext cx="504000" cy="504000"/>
        </a:xfrm>
        <a:prstGeom prst="rect">
          <a:avLst/>
        </a:prstGeom>
      </xdr:spPr>
    </xdr:pic>
    <xdr:clientData/>
  </xdr:twoCellAnchor>
  <xdr:twoCellAnchor>
    <xdr:from>
      <xdr:col>1</xdr:col>
      <xdr:colOff>66675</xdr:colOff>
      <xdr:row>18</xdr:row>
      <xdr:rowOff>57150</xdr:rowOff>
    </xdr:from>
    <xdr:to>
      <xdr:col>1</xdr:col>
      <xdr:colOff>570675</xdr:colOff>
      <xdr:row>18</xdr:row>
      <xdr:rowOff>561150</xdr:rowOff>
    </xdr:to>
    <xdr:pic>
      <xdr:nvPicPr>
        <xdr:cNvPr id="7" name="Picture 6">
          <a:extLst>
            <a:ext uri="{FF2B5EF4-FFF2-40B4-BE49-F238E27FC236}">
              <a16:creationId xmlns:a16="http://schemas.microsoft.com/office/drawing/2014/main" id="{1A6ECDB3-04EF-4E80-AB7C-479F140398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6275" y="7620000"/>
          <a:ext cx="504000" cy="504000"/>
        </a:xfrm>
        <a:prstGeom prst="rect">
          <a:avLst/>
        </a:prstGeom>
      </xdr:spPr>
    </xdr:pic>
    <xdr:clientData/>
  </xdr:twoCellAnchor>
  <xdr:twoCellAnchor>
    <xdr:from>
      <xdr:col>1</xdr:col>
      <xdr:colOff>104775</xdr:colOff>
      <xdr:row>19</xdr:row>
      <xdr:rowOff>304800</xdr:rowOff>
    </xdr:from>
    <xdr:to>
      <xdr:col>1</xdr:col>
      <xdr:colOff>608775</xdr:colOff>
      <xdr:row>19</xdr:row>
      <xdr:rowOff>808800</xdr:rowOff>
    </xdr:to>
    <xdr:pic>
      <xdr:nvPicPr>
        <xdr:cNvPr id="8" name="Picture 7">
          <a:extLst>
            <a:ext uri="{FF2B5EF4-FFF2-40B4-BE49-F238E27FC236}">
              <a16:creationId xmlns:a16="http://schemas.microsoft.com/office/drawing/2014/main" id="{B4F178C7-301A-46CE-B097-4B8A04C3F4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4775" y="8486775"/>
          <a:ext cx="504000" cy="50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20"/>
  <sheetViews>
    <sheetView workbookViewId="0">
      <selection sqref="A1:BY720"/>
    </sheetView>
  </sheetViews>
  <sheetFormatPr defaultRowHeight="15" x14ac:dyDescent="0.25"/>
  <sheetData>
    <row r="1" spans="1:77" x14ac:dyDescent="0.25">
      <c r="A1" s="375"/>
      <c r="B1" s="376"/>
      <c r="C1" s="375"/>
      <c r="D1" s="377"/>
      <c r="E1" s="375"/>
      <c r="F1" s="375"/>
      <c r="G1" s="375"/>
      <c r="H1" s="375"/>
      <c r="I1" s="375"/>
      <c r="J1" s="375"/>
      <c r="K1" s="375"/>
      <c r="L1" s="375"/>
      <c r="M1" s="375"/>
      <c r="N1" s="375"/>
      <c r="O1" s="375"/>
      <c r="P1" s="375"/>
      <c r="Q1" s="375"/>
      <c r="R1" s="375"/>
      <c r="S1" s="375"/>
      <c r="T1" s="375"/>
      <c r="U1" s="375"/>
      <c r="V1" s="375"/>
      <c r="W1" s="375"/>
      <c r="X1" s="375"/>
      <c r="Y1" s="375"/>
      <c r="Z1" s="375"/>
      <c r="AA1" s="375"/>
      <c r="AB1" s="375"/>
      <c r="AC1" s="375"/>
      <c r="AD1" s="375"/>
      <c r="AE1" s="375"/>
      <c r="AF1" s="375"/>
      <c r="AG1" s="378"/>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8"/>
      <c r="BO1" s="379"/>
      <c r="BP1" s="379"/>
      <c r="BQ1" s="379"/>
      <c r="BR1" s="380"/>
      <c r="BS1" s="379"/>
      <c r="BT1" s="380"/>
      <c r="BU1" s="379"/>
      <c r="BV1" s="380"/>
      <c r="BW1" s="379"/>
      <c r="BX1" s="380"/>
      <c r="BY1" s="379"/>
    </row>
    <row r="2" spans="1:77" ht="45" x14ac:dyDescent="0.25">
      <c r="A2" s="381" t="s">
        <v>1011</v>
      </c>
      <c r="B2" s="382" t="s">
        <v>1754</v>
      </c>
      <c r="C2" s="381" t="s">
        <v>1825</v>
      </c>
      <c r="D2" s="383" t="s">
        <v>1826</v>
      </c>
      <c r="E2" s="381" t="s">
        <v>1827</v>
      </c>
      <c r="F2" s="384" t="s">
        <v>1828</v>
      </c>
      <c r="G2" s="381" t="s">
        <v>1829</v>
      </c>
      <c r="H2" s="381" t="s">
        <v>1830</v>
      </c>
      <c r="I2" s="381" t="s">
        <v>1831</v>
      </c>
      <c r="J2" s="381" t="s">
        <v>1832</v>
      </c>
      <c r="K2" s="381" t="s">
        <v>1833</v>
      </c>
      <c r="L2" s="384" t="s">
        <v>1834</v>
      </c>
      <c r="M2" s="381" t="s">
        <v>1835</v>
      </c>
      <c r="N2" s="381" t="s">
        <v>1836</v>
      </c>
      <c r="O2" s="381" t="s">
        <v>1837</v>
      </c>
      <c r="P2" s="381" t="s">
        <v>1838</v>
      </c>
      <c r="Q2" s="381" t="s">
        <v>1839</v>
      </c>
      <c r="R2" s="381" t="s">
        <v>1840</v>
      </c>
      <c r="S2" s="381" t="s">
        <v>1841</v>
      </c>
      <c r="T2" s="381" t="s">
        <v>1842</v>
      </c>
      <c r="U2" s="381" t="s">
        <v>1843</v>
      </c>
      <c r="V2" s="381" t="s">
        <v>1844</v>
      </c>
      <c r="W2" s="381" t="s">
        <v>1845</v>
      </c>
      <c r="X2" s="381" t="s">
        <v>1846</v>
      </c>
      <c r="Y2" s="381" t="s">
        <v>1847</v>
      </c>
      <c r="Z2" s="381" t="s">
        <v>1848</v>
      </c>
      <c r="AA2" s="381" t="s">
        <v>1849</v>
      </c>
      <c r="AB2" s="381" t="s">
        <v>1850</v>
      </c>
      <c r="AC2" s="381" t="s">
        <v>1851</v>
      </c>
      <c r="AD2" s="381" t="s">
        <v>1852</v>
      </c>
      <c r="AE2" s="381" t="s">
        <v>1853</v>
      </c>
      <c r="AF2" s="381" t="s">
        <v>1854</v>
      </c>
      <c r="AG2" s="385" t="s">
        <v>1855</v>
      </c>
      <c r="AH2" s="381" t="s">
        <v>1856</v>
      </c>
      <c r="AI2" s="381" t="s">
        <v>1857</v>
      </c>
      <c r="AJ2" s="381" t="s">
        <v>1858</v>
      </c>
      <c r="AK2" s="381" t="s">
        <v>1859</v>
      </c>
      <c r="AL2" s="381" t="s">
        <v>1860</v>
      </c>
      <c r="AM2" s="381" t="s">
        <v>1861</v>
      </c>
      <c r="AN2" s="381" t="s">
        <v>1862</v>
      </c>
      <c r="AO2" s="381" t="s">
        <v>1863</v>
      </c>
      <c r="AP2" s="381" t="s">
        <v>1864</v>
      </c>
      <c r="AQ2" s="381" t="s">
        <v>1865</v>
      </c>
      <c r="AR2" s="381" t="s">
        <v>1866</v>
      </c>
      <c r="AS2" s="381" t="s">
        <v>1867</v>
      </c>
      <c r="AT2" s="381" t="s">
        <v>1868</v>
      </c>
      <c r="AU2" s="381" t="s">
        <v>1869</v>
      </c>
      <c r="AV2" s="381" t="s">
        <v>1870</v>
      </c>
      <c r="AW2" s="381" t="s">
        <v>1871</v>
      </c>
      <c r="AX2" s="381" t="s">
        <v>1872</v>
      </c>
      <c r="AY2" s="381" t="s">
        <v>1873</v>
      </c>
      <c r="AZ2" s="381" t="s">
        <v>1874</v>
      </c>
      <c r="BA2" s="381" t="s">
        <v>1875</v>
      </c>
      <c r="BB2" s="381" t="s">
        <v>1876</v>
      </c>
      <c r="BC2" s="381" t="s">
        <v>1877</v>
      </c>
      <c r="BD2" s="381" t="s">
        <v>1878</v>
      </c>
      <c r="BE2" s="381" t="s">
        <v>1879</v>
      </c>
      <c r="BF2" s="381" t="s">
        <v>1880</v>
      </c>
      <c r="BG2" s="381" t="s">
        <v>1881</v>
      </c>
      <c r="BH2" s="381" t="s">
        <v>1882</v>
      </c>
      <c r="BI2" s="381" t="s">
        <v>1883</v>
      </c>
      <c r="BJ2" s="381" t="s">
        <v>1884</v>
      </c>
      <c r="BK2" s="381" t="s">
        <v>1885</v>
      </c>
      <c r="BL2" s="381" t="s">
        <v>1886</v>
      </c>
      <c r="BM2" s="381" t="s">
        <v>1887</v>
      </c>
      <c r="BN2" s="385" t="s">
        <v>1900</v>
      </c>
      <c r="BO2" s="386" t="s">
        <v>1755</v>
      </c>
      <c r="BP2" s="386" t="s">
        <v>1756</v>
      </c>
      <c r="BQ2" s="386" t="s">
        <v>1757</v>
      </c>
      <c r="BR2" s="387" t="s">
        <v>1758</v>
      </c>
      <c r="BS2" s="386" t="s">
        <v>1759</v>
      </c>
      <c r="BT2" s="387" t="s">
        <v>1760</v>
      </c>
      <c r="BU2" s="386" t="s">
        <v>1761</v>
      </c>
      <c r="BV2" s="387" t="s">
        <v>1762</v>
      </c>
      <c r="BW2" s="386" t="s">
        <v>1763</v>
      </c>
      <c r="BX2" s="387" t="s">
        <v>1764</v>
      </c>
      <c r="BY2" s="386" t="s">
        <v>1765</v>
      </c>
    </row>
    <row r="3" spans="1:77" x14ac:dyDescent="0.25">
      <c r="A3" s="388" t="s">
        <v>1766</v>
      </c>
      <c r="B3" s="388"/>
      <c r="C3" s="389"/>
      <c r="D3" s="389"/>
      <c r="E3" s="388"/>
      <c r="F3" s="388"/>
      <c r="G3" s="388"/>
      <c r="H3" s="388"/>
      <c r="I3" s="388"/>
      <c r="J3" s="388"/>
      <c r="K3" s="388"/>
      <c r="L3" s="388" t="str">
        <f t="shared" ref="L3:L66" si="0">IF(C3="X","",(P3 &amp; I3 &amp;J3 &amp;K3 &amp; AA3 &amp; AQ3 &amp; BC3))</f>
        <v/>
      </c>
      <c r="M3" s="388"/>
      <c r="N3" s="388"/>
      <c r="O3" s="388"/>
      <c r="P3" s="388"/>
      <c r="Q3" s="388"/>
      <c r="R3" s="388"/>
      <c r="S3" s="388"/>
      <c r="T3" s="388"/>
      <c r="U3" s="388"/>
      <c r="V3" s="388"/>
      <c r="W3" s="388"/>
      <c r="X3" s="388"/>
      <c r="Y3" s="388"/>
      <c r="Z3" s="388"/>
      <c r="AA3" s="388"/>
      <c r="AB3" s="388"/>
      <c r="AC3" s="388"/>
      <c r="AD3" s="388"/>
      <c r="AE3" s="390"/>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v>0.16</v>
      </c>
      <c r="BP3" s="388">
        <v>0</v>
      </c>
      <c r="BQ3" s="388">
        <v>0.15</v>
      </c>
      <c r="BR3" s="391">
        <v>10</v>
      </c>
      <c r="BS3" s="388">
        <v>0.14000000000000001</v>
      </c>
      <c r="BT3" s="391">
        <v>25</v>
      </c>
      <c r="BU3" s="388">
        <v>0.13</v>
      </c>
      <c r="BV3" s="391">
        <v>50</v>
      </c>
      <c r="BW3" s="388">
        <v>0.12</v>
      </c>
      <c r="BX3" s="391">
        <v>1500</v>
      </c>
      <c r="BY3" s="388">
        <v>0.08</v>
      </c>
    </row>
    <row r="4" spans="1:77" x14ac:dyDescent="0.25">
      <c r="A4" s="376" t="s">
        <v>1767</v>
      </c>
      <c r="B4" s="376"/>
      <c r="C4" s="376"/>
      <c r="D4" s="392"/>
      <c r="E4" s="376"/>
      <c r="F4" s="376"/>
      <c r="G4" s="376"/>
      <c r="H4" s="376"/>
      <c r="I4" s="376"/>
      <c r="J4" s="376"/>
      <c r="K4" s="376"/>
      <c r="L4" s="376" t="str">
        <f t="shared" si="0"/>
        <v/>
      </c>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v>0.16</v>
      </c>
      <c r="BP4" s="376">
        <v>0</v>
      </c>
      <c r="BQ4" s="376">
        <v>0.15</v>
      </c>
      <c r="BR4" s="393">
        <v>10</v>
      </c>
      <c r="BS4" s="376">
        <v>0.14000000000000001</v>
      </c>
      <c r="BT4" s="393">
        <v>25</v>
      </c>
      <c r="BU4" s="376">
        <v>0.13</v>
      </c>
      <c r="BV4" s="393">
        <v>50</v>
      </c>
      <c r="BW4" s="376">
        <v>0.12</v>
      </c>
      <c r="BX4" s="393">
        <v>1500</v>
      </c>
      <c r="BY4" s="376">
        <v>0.08</v>
      </c>
    </row>
    <row r="5" spans="1:77" x14ac:dyDescent="0.25">
      <c r="A5" s="388" t="s">
        <v>155</v>
      </c>
      <c r="B5" s="388"/>
      <c r="C5" s="388"/>
      <c r="D5" s="389"/>
      <c r="E5" s="388"/>
      <c r="F5" s="388"/>
      <c r="G5" s="388"/>
      <c r="H5" s="388"/>
      <c r="I5" s="388"/>
      <c r="J5" s="388"/>
      <c r="K5" s="388"/>
      <c r="L5" s="388" t="str">
        <f t="shared" si="0"/>
        <v/>
      </c>
      <c r="M5" s="388"/>
      <c r="N5" s="388"/>
      <c r="O5" s="388"/>
      <c r="P5" s="388"/>
      <c r="Q5" s="388"/>
      <c r="R5" s="388"/>
      <c r="S5" s="388"/>
      <c r="T5" s="388"/>
      <c r="U5" s="388"/>
      <c r="V5" s="388"/>
      <c r="W5" s="388"/>
      <c r="X5" s="388"/>
      <c r="Y5" s="388"/>
      <c r="Z5" s="388"/>
      <c r="AA5" s="388"/>
      <c r="AB5" s="388"/>
      <c r="AC5" s="388"/>
      <c r="AD5" s="388"/>
      <c r="AE5" s="390"/>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v>0.28999999999999998</v>
      </c>
      <c r="BP5" s="388">
        <v>0</v>
      </c>
      <c r="BQ5" s="388">
        <v>0.23</v>
      </c>
      <c r="BR5" s="391">
        <v>10</v>
      </c>
      <c r="BS5" s="388">
        <v>0.19</v>
      </c>
      <c r="BT5" s="391">
        <v>50</v>
      </c>
      <c r="BU5" s="388">
        <v>0.17</v>
      </c>
      <c r="BV5" s="391">
        <v>100</v>
      </c>
      <c r="BW5" s="388">
        <v>0.15</v>
      </c>
      <c r="BX5" s="391">
        <v>500</v>
      </c>
      <c r="BY5" s="388">
        <v>0.1</v>
      </c>
    </row>
    <row r="6" spans="1:77" x14ac:dyDescent="0.25">
      <c r="A6" s="376" t="s">
        <v>156</v>
      </c>
      <c r="B6" s="376"/>
      <c r="C6" s="376"/>
      <c r="D6" s="392"/>
      <c r="E6" s="376"/>
      <c r="F6" s="376"/>
      <c r="G6" s="376"/>
      <c r="H6" s="376"/>
      <c r="I6" s="376"/>
      <c r="J6" s="376"/>
      <c r="K6" s="376"/>
      <c r="L6" s="376" t="str">
        <f t="shared" si="0"/>
        <v/>
      </c>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v>0.28999999999999998</v>
      </c>
      <c r="BP6" s="376">
        <v>0</v>
      </c>
      <c r="BQ6" s="376">
        <v>0.23</v>
      </c>
      <c r="BR6" s="393">
        <v>10</v>
      </c>
      <c r="BS6" s="376">
        <v>0.19</v>
      </c>
      <c r="BT6" s="393">
        <v>50</v>
      </c>
      <c r="BU6" s="376">
        <v>0.17</v>
      </c>
      <c r="BV6" s="393">
        <v>100</v>
      </c>
      <c r="BW6" s="376">
        <v>0.15</v>
      </c>
      <c r="BX6" s="393">
        <v>400</v>
      </c>
      <c r="BY6" s="376">
        <v>0.1</v>
      </c>
    </row>
    <row r="7" spans="1:77" x14ac:dyDescent="0.25">
      <c r="A7" s="388" t="s">
        <v>159</v>
      </c>
      <c r="B7" s="388"/>
      <c r="C7" s="388"/>
      <c r="D7" s="389"/>
      <c r="E7" s="388"/>
      <c r="F7" s="388"/>
      <c r="G7" s="388"/>
      <c r="H7" s="388"/>
      <c r="I7" s="388"/>
      <c r="J7" s="388"/>
      <c r="K7" s="388"/>
      <c r="L7" s="388" t="str">
        <f t="shared" si="0"/>
        <v/>
      </c>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v>0.28999999999999998</v>
      </c>
      <c r="BP7" s="388">
        <v>0</v>
      </c>
      <c r="BQ7" s="388">
        <v>0.23</v>
      </c>
      <c r="BR7" s="391">
        <v>10</v>
      </c>
      <c r="BS7" s="388">
        <v>0.19</v>
      </c>
      <c r="BT7" s="391">
        <v>50</v>
      </c>
      <c r="BU7" s="388">
        <v>0.17</v>
      </c>
      <c r="BV7" s="391">
        <v>100</v>
      </c>
      <c r="BW7" s="388">
        <v>0.15</v>
      </c>
      <c r="BX7" s="391">
        <v>500</v>
      </c>
      <c r="BY7" s="388">
        <v>0.1</v>
      </c>
    </row>
    <row r="8" spans="1:77" x14ac:dyDescent="0.25">
      <c r="A8" s="376" t="s">
        <v>160</v>
      </c>
      <c r="B8" s="376"/>
      <c r="C8" s="376"/>
      <c r="D8" s="392"/>
      <c r="E8" s="376"/>
      <c r="F8" s="376"/>
      <c r="G8" s="376"/>
      <c r="H8" s="376"/>
      <c r="I8" s="376"/>
      <c r="J8" s="376"/>
      <c r="K8" s="376"/>
      <c r="L8" s="376" t="str">
        <f t="shared" si="0"/>
        <v/>
      </c>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v>0.28999999999999998</v>
      </c>
      <c r="BP8" s="376">
        <v>0</v>
      </c>
      <c r="BQ8" s="376">
        <v>0.23</v>
      </c>
      <c r="BR8" s="393">
        <v>10</v>
      </c>
      <c r="BS8" s="376">
        <v>0.19</v>
      </c>
      <c r="BT8" s="393">
        <v>50</v>
      </c>
      <c r="BU8" s="376">
        <v>0.17</v>
      </c>
      <c r="BV8" s="393">
        <v>100</v>
      </c>
      <c r="BW8" s="376">
        <v>0.15</v>
      </c>
      <c r="BX8" s="393">
        <v>400</v>
      </c>
      <c r="BY8" s="376">
        <v>0.1</v>
      </c>
    </row>
    <row r="9" spans="1:77" x14ac:dyDescent="0.25">
      <c r="A9" s="388" t="s">
        <v>161</v>
      </c>
      <c r="B9" s="388"/>
      <c r="C9" s="388"/>
      <c r="D9" s="389"/>
      <c r="E9" s="388"/>
      <c r="F9" s="388"/>
      <c r="G9" s="388"/>
      <c r="H9" s="388"/>
      <c r="I9" s="388"/>
      <c r="J9" s="388"/>
      <c r="K9" s="388"/>
      <c r="L9" s="388" t="str">
        <f t="shared" si="0"/>
        <v/>
      </c>
      <c r="M9" s="388"/>
      <c r="N9" s="388"/>
      <c r="O9" s="388"/>
      <c r="P9" s="388"/>
      <c r="Q9" s="388"/>
      <c r="R9" s="388"/>
      <c r="S9" s="388"/>
      <c r="T9" s="388"/>
      <c r="U9" s="388"/>
      <c r="V9" s="388"/>
      <c r="W9" s="388"/>
      <c r="X9" s="388"/>
      <c r="Y9" s="388"/>
      <c r="Z9" s="388"/>
      <c r="AA9" s="388"/>
      <c r="AB9" s="388"/>
      <c r="AC9" s="388"/>
      <c r="AD9" s="388"/>
      <c r="AE9" s="390"/>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v>0.28999999999999998</v>
      </c>
      <c r="BP9" s="388">
        <v>0</v>
      </c>
      <c r="BQ9" s="388">
        <v>0.23</v>
      </c>
      <c r="BR9" s="391">
        <v>10</v>
      </c>
      <c r="BS9" s="388">
        <v>0.19</v>
      </c>
      <c r="BT9" s="391">
        <v>50</v>
      </c>
      <c r="BU9" s="388">
        <v>0.17</v>
      </c>
      <c r="BV9" s="391">
        <v>100</v>
      </c>
      <c r="BW9" s="388">
        <v>0.15</v>
      </c>
      <c r="BX9" s="391">
        <v>500</v>
      </c>
      <c r="BY9" s="388">
        <v>0.1</v>
      </c>
    </row>
    <row r="10" spans="1:77" x14ac:dyDescent="0.25">
      <c r="A10" s="376" t="s">
        <v>162</v>
      </c>
      <c r="B10" s="376"/>
      <c r="C10" s="376"/>
      <c r="D10" s="392"/>
      <c r="E10" s="376"/>
      <c r="F10" s="376"/>
      <c r="G10" s="376"/>
      <c r="H10" s="376"/>
      <c r="I10" s="376"/>
      <c r="J10" s="376"/>
      <c r="K10" s="376"/>
      <c r="L10" s="376" t="str">
        <f t="shared" si="0"/>
        <v/>
      </c>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v>0.28999999999999998</v>
      </c>
      <c r="BP10" s="376">
        <v>0</v>
      </c>
      <c r="BQ10" s="376">
        <v>0.23</v>
      </c>
      <c r="BR10" s="393">
        <v>10</v>
      </c>
      <c r="BS10" s="376">
        <v>0.19</v>
      </c>
      <c r="BT10" s="393">
        <v>50</v>
      </c>
      <c r="BU10" s="376">
        <v>0.17</v>
      </c>
      <c r="BV10" s="393">
        <v>100</v>
      </c>
      <c r="BW10" s="376">
        <v>0.15</v>
      </c>
      <c r="BX10" s="393">
        <v>400</v>
      </c>
      <c r="BY10" s="376">
        <v>0.1</v>
      </c>
    </row>
    <row r="11" spans="1:77" x14ac:dyDescent="0.25">
      <c r="A11" s="388" t="s">
        <v>157</v>
      </c>
      <c r="B11" s="388"/>
      <c r="C11" s="388"/>
      <c r="D11" s="389"/>
      <c r="E11" s="388"/>
      <c r="F11" s="388"/>
      <c r="G11" s="388"/>
      <c r="H11" s="388"/>
      <c r="I11" s="388"/>
      <c r="J11" s="388"/>
      <c r="K11" s="388"/>
      <c r="L11" s="388" t="str">
        <f t="shared" si="0"/>
        <v/>
      </c>
      <c r="M11" s="388"/>
      <c r="N11" s="388"/>
      <c r="O11" s="388"/>
      <c r="P11" s="388"/>
      <c r="Q11" s="388"/>
      <c r="R11" s="388"/>
      <c r="S11" s="388"/>
      <c r="T11" s="388"/>
      <c r="U11" s="388"/>
      <c r="V11" s="388"/>
      <c r="W11" s="388"/>
      <c r="X11" s="388"/>
      <c r="Y11" s="388"/>
      <c r="Z11" s="388"/>
      <c r="AA11" s="388"/>
      <c r="AB11" s="388"/>
      <c r="AC11" s="388"/>
      <c r="AD11" s="388"/>
      <c r="AE11" s="390"/>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v>0.38</v>
      </c>
      <c r="BP11" s="388">
        <v>0</v>
      </c>
      <c r="BQ11" s="388">
        <v>0.35</v>
      </c>
      <c r="BR11" s="391">
        <v>10</v>
      </c>
      <c r="BS11" s="388">
        <v>0.3</v>
      </c>
      <c r="BT11" s="391">
        <v>20</v>
      </c>
      <c r="BU11" s="388">
        <v>0.25</v>
      </c>
      <c r="BV11" s="391">
        <v>50</v>
      </c>
      <c r="BW11" s="388">
        <v>0.22</v>
      </c>
      <c r="BX11" s="391">
        <v>350</v>
      </c>
      <c r="BY11" s="388">
        <v>0.13</v>
      </c>
    </row>
    <row r="12" spans="1:77" x14ac:dyDescent="0.25">
      <c r="A12" s="376" t="s">
        <v>158</v>
      </c>
      <c r="B12" s="376"/>
      <c r="C12" s="376"/>
      <c r="D12" s="392"/>
      <c r="E12" s="376"/>
      <c r="F12" s="376"/>
      <c r="G12" s="376"/>
      <c r="H12" s="376"/>
      <c r="I12" s="376"/>
      <c r="J12" s="376"/>
      <c r="K12" s="376"/>
      <c r="L12" s="376" t="str">
        <f t="shared" si="0"/>
        <v/>
      </c>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v>0.38</v>
      </c>
      <c r="BP12" s="376">
        <v>0</v>
      </c>
      <c r="BQ12" s="376">
        <v>0.35</v>
      </c>
      <c r="BR12" s="393">
        <v>10</v>
      </c>
      <c r="BS12" s="376">
        <v>0.3</v>
      </c>
      <c r="BT12" s="393">
        <v>20</v>
      </c>
      <c r="BU12" s="376">
        <v>0.25</v>
      </c>
      <c r="BV12" s="393">
        <v>50</v>
      </c>
      <c r="BW12" s="376">
        <v>0.22</v>
      </c>
      <c r="BX12" s="393">
        <v>350</v>
      </c>
      <c r="BY12" s="376">
        <v>0.13</v>
      </c>
    </row>
    <row r="13" spans="1:77" x14ac:dyDescent="0.25">
      <c r="A13" s="388" t="s">
        <v>163</v>
      </c>
      <c r="B13" s="388"/>
      <c r="C13" s="388"/>
      <c r="D13" s="389"/>
      <c r="E13" s="388"/>
      <c r="F13" s="388"/>
      <c r="G13" s="388"/>
      <c r="H13" s="388"/>
      <c r="I13" s="388"/>
      <c r="J13" s="388"/>
      <c r="K13" s="388"/>
      <c r="L13" s="388" t="str">
        <f t="shared" si="0"/>
        <v/>
      </c>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v>0.38</v>
      </c>
      <c r="BP13" s="388">
        <v>0</v>
      </c>
      <c r="BQ13" s="388">
        <v>0.35</v>
      </c>
      <c r="BR13" s="391">
        <v>10</v>
      </c>
      <c r="BS13" s="388">
        <v>0.3</v>
      </c>
      <c r="BT13" s="391">
        <v>20</v>
      </c>
      <c r="BU13" s="388">
        <v>0.25</v>
      </c>
      <c r="BV13" s="391">
        <v>50</v>
      </c>
      <c r="BW13" s="388">
        <v>0.22</v>
      </c>
      <c r="BX13" s="391">
        <v>350</v>
      </c>
      <c r="BY13" s="388">
        <v>0.13</v>
      </c>
    </row>
    <row r="14" spans="1:77" x14ac:dyDescent="0.25">
      <c r="A14" s="376" t="s">
        <v>1768</v>
      </c>
      <c r="B14" s="376"/>
      <c r="C14" s="376"/>
      <c r="D14" s="392"/>
      <c r="E14" s="376"/>
      <c r="F14" s="376"/>
      <c r="G14" s="376"/>
      <c r="H14" s="376"/>
      <c r="I14" s="376"/>
      <c r="J14" s="376"/>
      <c r="K14" s="376"/>
      <c r="L14" s="376" t="str">
        <f t="shared" si="0"/>
        <v/>
      </c>
      <c r="M14" s="376"/>
      <c r="N14" s="376"/>
      <c r="O14" s="376"/>
      <c r="P14" s="376"/>
      <c r="Q14" s="376"/>
      <c r="R14" s="376"/>
      <c r="S14" s="376"/>
      <c r="T14" s="376"/>
      <c r="U14" s="376"/>
      <c r="V14" s="376"/>
      <c r="W14" s="376"/>
      <c r="X14" s="376"/>
      <c r="Y14" s="376"/>
      <c r="Z14" s="376"/>
      <c r="AA14" s="388"/>
      <c r="AB14" s="376"/>
      <c r="AC14" s="376"/>
      <c r="AD14" s="376"/>
      <c r="AE14" s="394"/>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v>0.42</v>
      </c>
      <c r="BP14" s="376">
        <v>0</v>
      </c>
      <c r="BQ14" s="376">
        <v>0.39</v>
      </c>
      <c r="BR14" s="393">
        <v>10</v>
      </c>
      <c r="BS14" s="376">
        <v>0.35</v>
      </c>
      <c r="BT14" s="393">
        <v>50</v>
      </c>
      <c r="BU14" s="376">
        <v>0.3</v>
      </c>
      <c r="BV14" s="393">
        <v>100</v>
      </c>
      <c r="BW14" s="376">
        <v>0.25</v>
      </c>
      <c r="BX14" s="393">
        <v>800</v>
      </c>
      <c r="BY14" s="376">
        <v>0.15</v>
      </c>
    </row>
    <row r="15" spans="1:77" x14ac:dyDescent="0.25">
      <c r="A15" s="388" t="s">
        <v>1769</v>
      </c>
      <c r="B15" s="388"/>
      <c r="C15" s="389"/>
      <c r="D15" s="389"/>
      <c r="E15" s="388"/>
      <c r="F15" s="388"/>
      <c r="G15" s="388"/>
      <c r="H15" s="388"/>
      <c r="I15" s="388"/>
      <c r="J15" s="388"/>
      <c r="K15" s="388"/>
      <c r="L15" s="388" t="str">
        <f t="shared" si="0"/>
        <v/>
      </c>
      <c r="M15" s="388"/>
      <c r="N15" s="388"/>
      <c r="O15" s="388"/>
      <c r="P15" s="388"/>
      <c r="Q15" s="388"/>
      <c r="R15" s="388"/>
      <c r="S15" s="388"/>
      <c r="T15" s="388"/>
      <c r="U15" s="388"/>
      <c r="V15" s="388"/>
      <c r="W15" s="388"/>
      <c r="X15" s="388"/>
      <c r="Y15" s="388"/>
      <c r="Z15" s="388"/>
      <c r="AA15" s="388"/>
      <c r="AB15" s="388"/>
      <c r="AC15" s="388"/>
      <c r="AD15" s="388"/>
      <c r="AE15" s="390"/>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v>0.42</v>
      </c>
      <c r="BP15" s="388">
        <v>0</v>
      </c>
      <c r="BQ15" s="388">
        <v>0.39</v>
      </c>
      <c r="BR15" s="391">
        <v>10</v>
      </c>
      <c r="BS15" s="388">
        <v>0.35</v>
      </c>
      <c r="BT15" s="391">
        <v>50</v>
      </c>
      <c r="BU15" s="388">
        <v>0.3</v>
      </c>
      <c r="BV15" s="391">
        <v>100</v>
      </c>
      <c r="BW15" s="388">
        <v>0.25</v>
      </c>
      <c r="BX15" s="391">
        <v>500</v>
      </c>
      <c r="BY15" s="388">
        <v>0.15</v>
      </c>
    </row>
    <row r="16" spans="1:77" x14ac:dyDescent="0.25">
      <c r="A16" s="376" t="s">
        <v>1770</v>
      </c>
      <c r="B16" s="376"/>
      <c r="C16" s="376"/>
      <c r="D16" s="392"/>
      <c r="E16" s="376"/>
      <c r="F16" s="376"/>
      <c r="G16" s="376"/>
      <c r="H16" s="376"/>
      <c r="I16" s="376"/>
      <c r="J16" s="376"/>
      <c r="K16" s="376"/>
      <c r="L16" s="376" t="str">
        <f t="shared" si="0"/>
        <v/>
      </c>
      <c r="M16" s="376"/>
      <c r="N16" s="376"/>
      <c r="O16" s="376"/>
      <c r="P16" s="376"/>
      <c r="Q16" s="376"/>
      <c r="R16" s="376"/>
      <c r="S16" s="376"/>
      <c r="T16" s="376"/>
      <c r="U16" s="376"/>
      <c r="V16" s="376"/>
      <c r="W16" s="376"/>
      <c r="X16" s="376"/>
      <c r="Y16" s="376"/>
      <c r="Z16" s="376"/>
      <c r="AA16" s="388"/>
      <c r="AB16" s="376"/>
      <c r="AC16" s="376"/>
      <c r="AD16" s="376"/>
      <c r="AE16" s="395"/>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v>0.42</v>
      </c>
      <c r="BP16" s="376">
        <v>0</v>
      </c>
      <c r="BQ16" s="376">
        <v>0.39</v>
      </c>
      <c r="BR16" s="393">
        <v>10</v>
      </c>
      <c r="BS16" s="376">
        <v>0.35</v>
      </c>
      <c r="BT16" s="393">
        <v>50</v>
      </c>
      <c r="BU16" s="376">
        <v>0.3</v>
      </c>
      <c r="BV16" s="393">
        <v>100</v>
      </c>
      <c r="BW16" s="376">
        <v>0.25</v>
      </c>
      <c r="BX16" s="393">
        <v>600</v>
      </c>
      <c r="BY16" s="376">
        <v>0.15</v>
      </c>
    </row>
    <row r="17" spans="1:77" x14ac:dyDescent="0.25">
      <c r="A17" s="388" t="s">
        <v>1771</v>
      </c>
      <c r="B17" s="388"/>
      <c r="C17" s="388"/>
      <c r="D17" s="389"/>
      <c r="E17" s="388"/>
      <c r="F17" s="388"/>
      <c r="G17" s="388"/>
      <c r="H17" s="388"/>
      <c r="I17" s="388"/>
      <c r="J17" s="388"/>
      <c r="K17" s="388"/>
      <c r="L17" s="388" t="str">
        <f t="shared" si="0"/>
        <v/>
      </c>
      <c r="M17" s="388"/>
      <c r="N17" s="388"/>
      <c r="O17" s="388"/>
      <c r="P17" s="388"/>
      <c r="Q17" s="388"/>
      <c r="R17" s="388"/>
      <c r="S17" s="388"/>
      <c r="T17" s="388"/>
      <c r="U17" s="388"/>
      <c r="V17" s="388"/>
      <c r="W17" s="388"/>
      <c r="X17" s="388"/>
      <c r="Y17" s="388"/>
      <c r="Z17" s="388"/>
      <c r="AA17" s="388"/>
      <c r="AB17" s="388"/>
      <c r="AC17" s="388"/>
      <c r="AD17" s="388"/>
      <c r="AE17" s="390"/>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v>0.42</v>
      </c>
      <c r="BP17" s="388">
        <v>0</v>
      </c>
      <c r="BQ17" s="388">
        <v>0.39</v>
      </c>
      <c r="BR17" s="391">
        <v>10</v>
      </c>
      <c r="BS17" s="388">
        <v>0.35</v>
      </c>
      <c r="BT17" s="391">
        <v>50</v>
      </c>
      <c r="BU17" s="388">
        <v>0.3</v>
      </c>
      <c r="BV17" s="391">
        <v>100</v>
      </c>
      <c r="BW17" s="388">
        <v>0.25</v>
      </c>
      <c r="BX17" s="391">
        <v>800</v>
      </c>
      <c r="BY17" s="388">
        <v>0.15</v>
      </c>
    </row>
    <row r="18" spans="1:77" x14ac:dyDescent="0.25">
      <c r="A18" s="376" t="s">
        <v>1772</v>
      </c>
      <c r="B18" s="376"/>
      <c r="C18" s="376"/>
      <c r="D18" s="392"/>
      <c r="E18" s="376"/>
      <c r="F18" s="376"/>
      <c r="G18" s="376"/>
      <c r="H18" s="376"/>
      <c r="I18" s="376"/>
      <c r="J18" s="376"/>
      <c r="K18" s="376"/>
      <c r="L18" s="376" t="str">
        <f t="shared" si="0"/>
        <v/>
      </c>
      <c r="M18" s="376"/>
      <c r="N18" s="376"/>
      <c r="O18" s="376"/>
      <c r="P18" s="376"/>
      <c r="Q18" s="376"/>
      <c r="R18" s="376"/>
      <c r="S18" s="376"/>
      <c r="T18" s="376"/>
      <c r="U18" s="376"/>
      <c r="V18" s="376"/>
      <c r="W18" s="376"/>
      <c r="X18" s="376"/>
      <c r="Y18" s="376"/>
      <c r="Z18" s="376"/>
      <c r="AA18" s="388"/>
      <c r="AB18" s="376"/>
      <c r="AC18" s="376"/>
      <c r="AD18" s="376"/>
      <c r="AE18" s="394"/>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v>0.42</v>
      </c>
      <c r="BP18" s="376">
        <v>0</v>
      </c>
      <c r="BQ18" s="376">
        <v>0.39</v>
      </c>
      <c r="BR18" s="393">
        <v>10</v>
      </c>
      <c r="BS18" s="376">
        <v>0.35</v>
      </c>
      <c r="BT18" s="393">
        <v>50</v>
      </c>
      <c r="BU18" s="376">
        <v>0.3</v>
      </c>
      <c r="BV18" s="393">
        <v>100</v>
      </c>
      <c r="BW18" s="376">
        <v>0.25</v>
      </c>
      <c r="BX18" s="393">
        <v>500</v>
      </c>
      <c r="BY18" s="376">
        <v>0.15</v>
      </c>
    </row>
    <row r="19" spans="1:77" x14ac:dyDescent="0.25">
      <c r="A19" s="388" t="s">
        <v>1773</v>
      </c>
      <c r="B19" s="388"/>
      <c r="C19" s="388"/>
      <c r="D19" s="389"/>
      <c r="E19" s="388"/>
      <c r="F19" s="388"/>
      <c r="G19" s="388"/>
      <c r="H19" s="388"/>
      <c r="I19" s="388"/>
      <c r="J19" s="388"/>
      <c r="K19" s="388"/>
      <c r="L19" s="388" t="str">
        <f t="shared" si="0"/>
        <v/>
      </c>
      <c r="M19" s="388"/>
      <c r="N19" s="388"/>
      <c r="O19" s="388"/>
      <c r="P19" s="388"/>
      <c r="Q19" s="388"/>
      <c r="R19" s="388"/>
      <c r="S19" s="388"/>
      <c r="T19" s="388"/>
      <c r="U19" s="388"/>
      <c r="V19" s="388"/>
      <c r="W19" s="388"/>
      <c r="X19" s="388"/>
      <c r="Y19" s="388"/>
      <c r="Z19" s="388"/>
      <c r="AA19" s="388"/>
      <c r="AB19" s="388"/>
      <c r="AC19" s="388"/>
      <c r="AD19" s="388"/>
      <c r="AE19" s="390"/>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v>0.42</v>
      </c>
      <c r="BP19" s="388">
        <v>0</v>
      </c>
      <c r="BQ19" s="388">
        <v>0.39</v>
      </c>
      <c r="BR19" s="391">
        <v>10</v>
      </c>
      <c r="BS19" s="388">
        <v>0.35</v>
      </c>
      <c r="BT19" s="391">
        <v>50</v>
      </c>
      <c r="BU19" s="388">
        <v>0.3</v>
      </c>
      <c r="BV19" s="391">
        <v>100</v>
      </c>
      <c r="BW19" s="388">
        <v>0.25</v>
      </c>
      <c r="BX19" s="391">
        <v>600</v>
      </c>
      <c r="BY19" s="388">
        <v>0.15</v>
      </c>
    </row>
    <row r="20" spans="1:77" x14ac:dyDescent="0.25">
      <c r="A20" s="376" t="s">
        <v>1774</v>
      </c>
      <c r="B20" s="376"/>
      <c r="C20" s="376"/>
      <c r="D20" s="392"/>
      <c r="E20" s="376"/>
      <c r="F20" s="376"/>
      <c r="G20" s="376"/>
      <c r="H20" s="376"/>
      <c r="I20" s="376"/>
      <c r="J20" s="376"/>
      <c r="K20" s="376"/>
      <c r="L20" s="376" t="str">
        <f t="shared" si="0"/>
        <v/>
      </c>
      <c r="M20" s="376"/>
      <c r="N20" s="376"/>
      <c r="O20" s="376"/>
      <c r="P20" s="376"/>
      <c r="Q20" s="376"/>
      <c r="R20" s="376"/>
      <c r="S20" s="376"/>
      <c r="T20" s="376"/>
      <c r="U20" s="376"/>
      <c r="V20" s="376"/>
      <c r="W20" s="376"/>
      <c r="X20" s="376"/>
      <c r="Y20" s="376"/>
      <c r="Z20" s="376"/>
      <c r="AA20" s="376"/>
      <c r="AB20" s="376"/>
      <c r="AC20" s="376"/>
      <c r="AD20" s="376"/>
      <c r="AE20" s="395"/>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v>0.42</v>
      </c>
      <c r="BP20" s="376">
        <v>0</v>
      </c>
      <c r="BQ20" s="376">
        <v>0.39</v>
      </c>
      <c r="BR20" s="393">
        <v>10</v>
      </c>
      <c r="BS20" s="376">
        <v>0.35</v>
      </c>
      <c r="BT20" s="393">
        <v>100</v>
      </c>
      <c r="BU20" s="376">
        <v>0.3</v>
      </c>
      <c r="BV20" s="393">
        <v>300</v>
      </c>
      <c r="BW20" s="376">
        <v>0.17</v>
      </c>
      <c r="BX20" s="393">
        <v>300</v>
      </c>
      <c r="BY20" s="376">
        <v>0.17</v>
      </c>
    </row>
    <row r="21" spans="1:77" x14ac:dyDescent="0.25">
      <c r="A21" s="388" t="s">
        <v>1775</v>
      </c>
      <c r="B21" s="388"/>
      <c r="C21" s="388"/>
      <c r="D21" s="389"/>
      <c r="E21" s="388"/>
      <c r="F21" s="388"/>
      <c r="G21" s="388"/>
      <c r="H21" s="388"/>
      <c r="I21" s="388"/>
      <c r="J21" s="388"/>
      <c r="K21" s="388"/>
      <c r="L21" s="388" t="str">
        <f t="shared" si="0"/>
        <v/>
      </c>
      <c r="M21" s="388"/>
      <c r="N21" s="388"/>
      <c r="O21" s="388"/>
      <c r="P21" s="388"/>
      <c r="Q21" s="388"/>
      <c r="R21" s="388"/>
      <c r="S21" s="388"/>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v>0.42</v>
      </c>
      <c r="BP21" s="388">
        <v>0</v>
      </c>
      <c r="BQ21" s="388">
        <v>0.39</v>
      </c>
      <c r="BR21" s="391">
        <v>10</v>
      </c>
      <c r="BS21" s="388">
        <v>0.35</v>
      </c>
      <c r="BT21" s="391">
        <v>100</v>
      </c>
      <c r="BU21" s="388">
        <v>0.3</v>
      </c>
      <c r="BV21" s="391">
        <v>300</v>
      </c>
      <c r="BW21" s="388">
        <v>0.17</v>
      </c>
      <c r="BX21" s="391">
        <v>300</v>
      </c>
      <c r="BY21" s="388">
        <v>0.17</v>
      </c>
    </row>
    <row r="22" spans="1:77" x14ac:dyDescent="0.25">
      <c r="A22" s="376" t="s">
        <v>11</v>
      </c>
      <c r="B22" s="376"/>
      <c r="C22" s="376"/>
      <c r="D22" s="392"/>
      <c r="E22" s="376"/>
      <c r="F22" s="376"/>
      <c r="G22" s="376"/>
      <c r="H22" s="376"/>
      <c r="I22" s="376"/>
      <c r="J22" s="376"/>
      <c r="K22" s="376"/>
      <c r="L22" s="376" t="str">
        <f t="shared" si="0"/>
        <v/>
      </c>
      <c r="M22" s="376"/>
      <c r="N22" s="376"/>
      <c r="O22" s="376"/>
      <c r="P22" s="376"/>
      <c r="Q22" s="376"/>
      <c r="R22" s="376"/>
      <c r="S22" s="376"/>
      <c r="T22" s="376"/>
      <c r="U22" s="376"/>
      <c r="V22" s="376"/>
      <c r="W22" s="376"/>
      <c r="X22" s="376"/>
      <c r="Y22" s="376"/>
      <c r="Z22" s="376"/>
      <c r="AA22" s="388"/>
      <c r="AB22" s="376"/>
      <c r="AC22" s="376"/>
      <c r="AD22" s="376"/>
      <c r="AE22" s="394"/>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v>0.27</v>
      </c>
      <c r="BP22" s="376">
        <v>0</v>
      </c>
      <c r="BQ22" s="376">
        <v>0.26</v>
      </c>
      <c r="BR22" s="393">
        <v>200</v>
      </c>
      <c r="BS22" s="376">
        <v>0.2</v>
      </c>
      <c r="BT22" s="393">
        <v>200</v>
      </c>
      <c r="BU22" s="376">
        <v>0.2</v>
      </c>
      <c r="BV22" s="393">
        <v>200</v>
      </c>
      <c r="BW22" s="376">
        <v>0.2</v>
      </c>
      <c r="BX22" s="393">
        <v>200</v>
      </c>
      <c r="BY22" s="376">
        <v>0.2</v>
      </c>
    </row>
    <row r="23" spans="1:77" x14ac:dyDescent="0.25">
      <c r="A23" s="388" t="s">
        <v>12</v>
      </c>
      <c r="B23" s="388"/>
      <c r="C23" s="388"/>
      <c r="D23" s="389"/>
      <c r="E23" s="388"/>
      <c r="F23" s="388"/>
      <c r="G23" s="388"/>
      <c r="H23" s="388"/>
      <c r="I23" s="388"/>
      <c r="J23" s="388"/>
      <c r="K23" s="388"/>
      <c r="L23" s="388" t="str">
        <f t="shared" si="0"/>
        <v/>
      </c>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c r="BI23" s="388"/>
      <c r="BJ23" s="388"/>
      <c r="BK23" s="388"/>
      <c r="BL23" s="388"/>
      <c r="BM23" s="388"/>
      <c r="BN23" s="388"/>
      <c r="BO23" s="388">
        <v>0.27</v>
      </c>
      <c r="BP23" s="388">
        <v>0</v>
      </c>
      <c r="BQ23" s="388">
        <v>0.26</v>
      </c>
      <c r="BR23" s="391">
        <v>200</v>
      </c>
      <c r="BS23" s="388">
        <v>0.2</v>
      </c>
      <c r="BT23" s="391">
        <v>200</v>
      </c>
      <c r="BU23" s="388">
        <v>0.2</v>
      </c>
      <c r="BV23" s="391">
        <v>200</v>
      </c>
      <c r="BW23" s="388">
        <v>0.2</v>
      </c>
      <c r="BX23" s="391">
        <v>200</v>
      </c>
      <c r="BY23" s="388">
        <v>0.2</v>
      </c>
    </row>
    <row r="24" spans="1:77" x14ac:dyDescent="0.25">
      <c r="A24" s="376" t="s">
        <v>13</v>
      </c>
      <c r="B24" s="376"/>
      <c r="C24" s="376"/>
      <c r="D24" s="392"/>
      <c r="E24" s="376"/>
      <c r="F24" s="376"/>
      <c r="G24" s="376"/>
      <c r="H24" s="376"/>
      <c r="I24" s="376"/>
      <c r="J24" s="376"/>
      <c r="K24" s="376"/>
      <c r="L24" s="376" t="str">
        <f t="shared" si="0"/>
        <v/>
      </c>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v>0.27</v>
      </c>
      <c r="BP24" s="376">
        <v>0</v>
      </c>
      <c r="BQ24" s="376">
        <v>0.26</v>
      </c>
      <c r="BR24" s="393">
        <v>200</v>
      </c>
      <c r="BS24" s="376">
        <v>0.2</v>
      </c>
      <c r="BT24" s="393">
        <v>200</v>
      </c>
      <c r="BU24" s="376">
        <v>0.2</v>
      </c>
      <c r="BV24" s="393">
        <v>200</v>
      </c>
      <c r="BW24" s="376">
        <v>0.2</v>
      </c>
      <c r="BX24" s="393">
        <v>200</v>
      </c>
      <c r="BY24" s="376">
        <v>0.2</v>
      </c>
    </row>
    <row r="25" spans="1:77" x14ac:dyDescent="0.25">
      <c r="A25" s="388" t="s">
        <v>14</v>
      </c>
      <c r="B25" s="388"/>
      <c r="C25" s="388"/>
      <c r="D25" s="389"/>
      <c r="E25" s="388"/>
      <c r="F25" s="388"/>
      <c r="G25" s="388"/>
      <c r="H25" s="388"/>
      <c r="I25" s="388"/>
      <c r="J25" s="388"/>
      <c r="K25" s="388"/>
      <c r="L25" s="388" t="str">
        <f t="shared" si="0"/>
        <v/>
      </c>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v>0.27</v>
      </c>
      <c r="BP25" s="388">
        <v>0</v>
      </c>
      <c r="BQ25" s="388">
        <v>0.26</v>
      </c>
      <c r="BR25" s="391">
        <v>200</v>
      </c>
      <c r="BS25" s="388">
        <v>0.2</v>
      </c>
      <c r="BT25" s="391">
        <v>200</v>
      </c>
      <c r="BU25" s="388">
        <v>0.2</v>
      </c>
      <c r="BV25" s="391">
        <v>200</v>
      </c>
      <c r="BW25" s="388">
        <v>0.2</v>
      </c>
      <c r="BX25" s="391">
        <v>200</v>
      </c>
      <c r="BY25" s="388">
        <v>0.2</v>
      </c>
    </row>
    <row r="26" spans="1:77" x14ac:dyDescent="0.25">
      <c r="A26" s="376" t="s">
        <v>249</v>
      </c>
      <c r="B26" s="376"/>
      <c r="C26" s="376"/>
      <c r="D26" s="392"/>
      <c r="E26" s="376"/>
      <c r="F26" s="376"/>
      <c r="G26" s="376"/>
      <c r="H26" s="376"/>
      <c r="I26" s="376"/>
      <c r="J26" s="376"/>
      <c r="K26" s="376"/>
      <c r="L26" s="376" t="str">
        <f t="shared" si="0"/>
        <v/>
      </c>
      <c r="M26" s="376"/>
      <c r="N26" s="376"/>
      <c r="O26" s="376"/>
      <c r="P26" s="376"/>
      <c r="Q26" s="376"/>
      <c r="R26" s="376"/>
      <c r="S26" s="376"/>
      <c r="T26" s="376"/>
      <c r="U26" s="376"/>
      <c r="V26" s="376"/>
      <c r="W26" s="376"/>
      <c r="X26" s="376"/>
      <c r="Y26" s="376"/>
      <c r="Z26" s="376"/>
      <c r="AA26" s="388"/>
      <c r="AB26" s="376"/>
      <c r="AC26" s="376"/>
      <c r="AD26" s="376"/>
      <c r="AE26" s="394"/>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v>0.59</v>
      </c>
      <c r="BP26" s="376">
        <v>0</v>
      </c>
      <c r="BQ26" s="376">
        <v>0.56999999999999995</v>
      </c>
      <c r="BR26" s="393">
        <v>5</v>
      </c>
      <c r="BS26" s="376">
        <v>0.5</v>
      </c>
      <c r="BT26" s="393">
        <v>25</v>
      </c>
      <c r="BU26" s="376">
        <v>0.45</v>
      </c>
      <c r="BV26" s="393">
        <v>50</v>
      </c>
      <c r="BW26" s="376">
        <v>0.4</v>
      </c>
      <c r="BX26" s="393">
        <v>280</v>
      </c>
      <c r="BY26" s="376">
        <v>0.35</v>
      </c>
    </row>
    <row r="27" spans="1:77" x14ac:dyDescent="0.25">
      <c r="A27" s="388" t="s">
        <v>260</v>
      </c>
      <c r="B27" s="388"/>
      <c r="C27" s="388"/>
      <c r="D27" s="389"/>
      <c r="E27" s="388"/>
      <c r="F27" s="388"/>
      <c r="G27" s="388"/>
      <c r="H27" s="388"/>
      <c r="I27" s="388"/>
      <c r="J27" s="388"/>
      <c r="K27" s="388"/>
      <c r="L27" s="388" t="str">
        <f t="shared" si="0"/>
        <v/>
      </c>
      <c r="M27" s="388"/>
      <c r="N27" s="388"/>
      <c r="O27" s="388"/>
      <c r="P27" s="388"/>
      <c r="Q27" s="388"/>
      <c r="R27" s="388"/>
      <c r="S27" s="388"/>
      <c r="T27" s="388"/>
      <c r="U27" s="388"/>
      <c r="V27" s="388"/>
      <c r="W27" s="388"/>
      <c r="X27" s="388"/>
      <c r="Y27" s="388"/>
      <c r="Z27" s="388"/>
      <c r="AA27" s="388"/>
      <c r="AB27" s="388"/>
      <c r="AC27" s="388"/>
      <c r="AD27" s="388"/>
      <c r="AE27" s="390"/>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v>0.59</v>
      </c>
      <c r="BP27" s="388">
        <v>0</v>
      </c>
      <c r="BQ27" s="388">
        <v>0.56999999999999995</v>
      </c>
      <c r="BR27" s="391">
        <v>5</v>
      </c>
      <c r="BS27" s="388">
        <v>0.5</v>
      </c>
      <c r="BT27" s="391">
        <v>25</v>
      </c>
      <c r="BU27" s="388">
        <v>0.45</v>
      </c>
      <c r="BV27" s="391">
        <v>50</v>
      </c>
      <c r="BW27" s="388">
        <v>0.4</v>
      </c>
      <c r="BX27" s="391">
        <v>200</v>
      </c>
      <c r="BY27" s="388">
        <v>0.35</v>
      </c>
    </row>
    <row r="28" spans="1:77" x14ac:dyDescent="0.25">
      <c r="A28" s="376" t="s">
        <v>281</v>
      </c>
      <c r="B28" s="376"/>
      <c r="C28" s="376"/>
      <c r="D28" s="392"/>
      <c r="E28" s="376"/>
      <c r="F28" s="376"/>
      <c r="G28" s="376"/>
      <c r="H28" s="376"/>
      <c r="I28" s="376"/>
      <c r="J28" s="376"/>
      <c r="K28" s="376"/>
      <c r="L28" s="376" t="str">
        <f t="shared" si="0"/>
        <v/>
      </c>
      <c r="M28" s="376"/>
      <c r="N28" s="376"/>
      <c r="O28" s="376"/>
      <c r="P28" s="376"/>
      <c r="Q28" s="376"/>
      <c r="R28" s="376"/>
      <c r="S28" s="376"/>
      <c r="T28" s="376"/>
      <c r="U28" s="376"/>
      <c r="V28" s="376"/>
      <c r="W28" s="376"/>
      <c r="X28" s="376"/>
      <c r="Y28" s="376"/>
      <c r="Z28" s="376"/>
      <c r="AA28" s="388"/>
      <c r="AB28" s="376"/>
      <c r="AC28" s="376"/>
      <c r="AD28" s="376"/>
      <c r="AE28" s="394"/>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v>0.59</v>
      </c>
      <c r="BP28" s="376">
        <v>0</v>
      </c>
      <c r="BQ28" s="376">
        <v>0.56999999999999995</v>
      </c>
      <c r="BR28" s="393">
        <v>5</v>
      </c>
      <c r="BS28" s="376">
        <v>0.5</v>
      </c>
      <c r="BT28" s="393">
        <v>25</v>
      </c>
      <c r="BU28" s="376">
        <v>0.45</v>
      </c>
      <c r="BV28" s="393">
        <v>50</v>
      </c>
      <c r="BW28" s="376">
        <v>0.4</v>
      </c>
      <c r="BX28" s="393">
        <v>280</v>
      </c>
      <c r="BY28" s="376">
        <v>0.35</v>
      </c>
    </row>
    <row r="29" spans="1:77" x14ac:dyDescent="0.25">
      <c r="A29" s="388" t="s">
        <v>292</v>
      </c>
      <c r="B29" s="388"/>
      <c r="C29" s="388"/>
      <c r="D29" s="389"/>
      <c r="E29" s="388"/>
      <c r="F29" s="388"/>
      <c r="G29" s="388"/>
      <c r="H29" s="388"/>
      <c r="I29" s="388"/>
      <c r="J29" s="388"/>
      <c r="K29" s="388"/>
      <c r="L29" s="388" t="str">
        <f t="shared" si="0"/>
        <v/>
      </c>
      <c r="M29" s="388"/>
      <c r="N29" s="388"/>
      <c r="O29" s="388"/>
      <c r="P29" s="388"/>
      <c r="Q29" s="388"/>
      <c r="R29" s="388"/>
      <c r="S29" s="388"/>
      <c r="T29" s="388"/>
      <c r="U29" s="388"/>
      <c r="V29" s="388"/>
      <c r="W29" s="388"/>
      <c r="X29" s="388"/>
      <c r="Y29" s="388"/>
      <c r="Z29" s="388"/>
      <c r="AA29" s="388"/>
      <c r="AB29" s="388"/>
      <c r="AC29" s="388"/>
      <c r="AD29" s="388"/>
      <c r="AE29" s="390"/>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c r="BF29" s="388"/>
      <c r="BG29" s="388"/>
      <c r="BH29" s="388"/>
      <c r="BI29" s="388"/>
      <c r="BJ29" s="388"/>
      <c r="BK29" s="388"/>
      <c r="BL29" s="388"/>
      <c r="BM29" s="388"/>
      <c r="BN29" s="388"/>
      <c r="BO29" s="388">
        <v>0.59</v>
      </c>
      <c r="BP29" s="388">
        <v>0</v>
      </c>
      <c r="BQ29" s="388">
        <v>0.56999999999999995</v>
      </c>
      <c r="BR29" s="391">
        <v>5</v>
      </c>
      <c r="BS29" s="388">
        <v>0.5</v>
      </c>
      <c r="BT29" s="391">
        <v>25</v>
      </c>
      <c r="BU29" s="388">
        <v>0.45</v>
      </c>
      <c r="BV29" s="391">
        <v>50</v>
      </c>
      <c r="BW29" s="388">
        <v>0.4</v>
      </c>
      <c r="BX29" s="391">
        <v>200</v>
      </c>
      <c r="BY29" s="388">
        <v>0.35</v>
      </c>
    </row>
    <row r="30" spans="1:77" x14ac:dyDescent="0.25">
      <c r="A30" s="376" t="s">
        <v>313</v>
      </c>
      <c r="B30" s="376"/>
      <c r="C30" s="376"/>
      <c r="D30" s="392"/>
      <c r="E30" s="376"/>
      <c r="F30" s="376"/>
      <c r="G30" s="376"/>
      <c r="H30" s="376"/>
      <c r="I30" s="376"/>
      <c r="J30" s="376"/>
      <c r="K30" s="376"/>
      <c r="L30" s="376" t="str">
        <f t="shared" si="0"/>
        <v/>
      </c>
      <c r="M30" s="376"/>
      <c r="N30" s="376"/>
      <c r="O30" s="376"/>
      <c r="P30" s="376"/>
      <c r="Q30" s="376"/>
      <c r="R30" s="376"/>
      <c r="S30" s="376"/>
      <c r="T30" s="376"/>
      <c r="U30" s="376"/>
      <c r="V30" s="376"/>
      <c r="W30" s="376"/>
      <c r="X30" s="376"/>
      <c r="Y30" s="376"/>
      <c r="Z30" s="376"/>
      <c r="AA30" s="388"/>
      <c r="AB30" s="376"/>
      <c r="AC30" s="376"/>
      <c r="AD30" s="376"/>
      <c r="AE30" s="394"/>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v>0.59</v>
      </c>
      <c r="BP30" s="376">
        <v>0</v>
      </c>
      <c r="BQ30" s="376">
        <v>0.56999999999999995</v>
      </c>
      <c r="BR30" s="393">
        <v>5</v>
      </c>
      <c r="BS30" s="376">
        <v>0.5</v>
      </c>
      <c r="BT30" s="393">
        <v>25</v>
      </c>
      <c r="BU30" s="376">
        <v>0.45</v>
      </c>
      <c r="BV30" s="393">
        <v>50</v>
      </c>
      <c r="BW30" s="376">
        <v>0.4</v>
      </c>
      <c r="BX30" s="393">
        <v>280</v>
      </c>
      <c r="BY30" s="376">
        <v>0.35</v>
      </c>
    </row>
    <row r="31" spans="1:77" x14ac:dyDescent="0.25">
      <c r="A31" s="388" t="s">
        <v>324</v>
      </c>
      <c r="B31" s="388"/>
      <c r="C31" s="388"/>
      <c r="D31" s="389"/>
      <c r="E31" s="388"/>
      <c r="F31" s="388"/>
      <c r="G31" s="388"/>
      <c r="H31" s="388"/>
      <c r="I31" s="388"/>
      <c r="J31" s="388"/>
      <c r="K31" s="388"/>
      <c r="L31" s="388" t="str">
        <f t="shared" si="0"/>
        <v/>
      </c>
      <c r="M31" s="388"/>
      <c r="N31" s="388"/>
      <c r="O31" s="388"/>
      <c r="P31" s="388"/>
      <c r="Q31" s="388"/>
      <c r="R31" s="388"/>
      <c r="S31" s="388"/>
      <c r="T31" s="388"/>
      <c r="U31" s="388"/>
      <c r="V31" s="388"/>
      <c r="W31" s="388"/>
      <c r="X31" s="388"/>
      <c r="Y31" s="388"/>
      <c r="Z31" s="388"/>
      <c r="AA31" s="388"/>
      <c r="AB31" s="388"/>
      <c r="AC31" s="388"/>
      <c r="AD31" s="388"/>
      <c r="AE31" s="390"/>
      <c r="AF31" s="388"/>
      <c r="AG31" s="388"/>
      <c r="AH31" s="388"/>
      <c r="AI31" s="388"/>
      <c r="AJ31" s="388"/>
      <c r="AK31" s="388"/>
      <c r="AL31" s="388"/>
      <c r="AM31" s="388"/>
      <c r="AN31" s="388"/>
      <c r="AO31" s="388"/>
      <c r="AP31" s="388"/>
      <c r="AQ31" s="388"/>
      <c r="AR31" s="388"/>
      <c r="AS31" s="388"/>
      <c r="AT31" s="388"/>
      <c r="AU31" s="388"/>
      <c r="AV31" s="388"/>
      <c r="AW31" s="388"/>
      <c r="AX31" s="388"/>
      <c r="AY31" s="388"/>
      <c r="AZ31" s="388"/>
      <c r="BA31" s="388"/>
      <c r="BB31" s="388"/>
      <c r="BC31" s="388"/>
      <c r="BD31" s="388"/>
      <c r="BE31" s="388"/>
      <c r="BF31" s="388"/>
      <c r="BG31" s="388"/>
      <c r="BH31" s="388"/>
      <c r="BI31" s="388"/>
      <c r="BJ31" s="388"/>
      <c r="BK31" s="388"/>
      <c r="BL31" s="388"/>
      <c r="BM31" s="388"/>
      <c r="BN31" s="388"/>
      <c r="BO31" s="388">
        <v>0.59</v>
      </c>
      <c r="BP31" s="388">
        <v>0</v>
      </c>
      <c r="BQ31" s="388">
        <v>0.56999999999999995</v>
      </c>
      <c r="BR31" s="391">
        <v>5</v>
      </c>
      <c r="BS31" s="388">
        <v>0.5</v>
      </c>
      <c r="BT31" s="391">
        <v>25</v>
      </c>
      <c r="BU31" s="388">
        <v>0.45</v>
      </c>
      <c r="BV31" s="391">
        <v>50</v>
      </c>
      <c r="BW31" s="388">
        <v>0.4</v>
      </c>
      <c r="BX31" s="391">
        <v>200</v>
      </c>
      <c r="BY31" s="388">
        <v>0.35</v>
      </c>
    </row>
    <row r="32" spans="1:77" x14ac:dyDescent="0.25">
      <c r="A32" s="376" t="s">
        <v>1776</v>
      </c>
      <c r="B32" s="376"/>
      <c r="C32" s="376"/>
      <c r="D32" s="392"/>
      <c r="E32" s="376"/>
      <c r="F32" s="376"/>
      <c r="G32" s="376"/>
      <c r="H32" s="376"/>
      <c r="I32" s="376"/>
      <c r="J32" s="376"/>
      <c r="K32" s="376"/>
      <c r="L32" s="376" t="str">
        <f t="shared" si="0"/>
        <v/>
      </c>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v>0.81</v>
      </c>
      <c r="BP32" s="376">
        <v>0</v>
      </c>
      <c r="BQ32" s="376">
        <v>0.78</v>
      </c>
      <c r="BR32" s="393">
        <v>10</v>
      </c>
      <c r="BS32" s="376">
        <v>0.7</v>
      </c>
      <c r="BT32" s="393">
        <v>50</v>
      </c>
      <c r="BU32" s="376">
        <v>0.6</v>
      </c>
      <c r="BV32" s="393">
        <v>100</v>
      </c>
      <c r="BW32" s="376">
        <v>0.45</v>
      </c>
      <c r="BX32" s="393">
        <v>500</v>
      </c>
      <c r="BY32" s="376">
        <v>0.3</v>
      </c>
    </row>
    <row r="33" spans="1:77" x14ac:dyDescent="0.25">
      <c r="A33" s="388" t="s">
        <v>1777</v>
      </c>
      <c r="B33" s="388"/>
      <c r="C33" s="388"/>
      <c r="D33" s="389"/>
      <c r="E33" s="388"/>
      <c r="F33" s="388"/>
      <c r="G33" s="388"/>
      <c r="H33" s="388"/>
      <c r="I33" s="388"/>
      <c r="J33" s="388"/>
      <c r="K33" s="388"/>
      <c r="L33" s="388" t="str">
        <f t="shared" si="0"/>
        <v/>
      </c>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v>0.81</v>
      </c>
      <c r="BP33" s="388">
        <v>0</v>
      </c>
      <c r="BQ33" s="388">
        <v>0.78</v>
      </c>
      <c r="BR33" s="391">
        <v>10</v>
      </c>
      <c r="BS33" s="388">
        <v>0.7</v>
      </c>
      <c r="BT33" s="391">
        <v>50</v>
      </c>
      <c r="BU33" s="388">
        <v>0.6</v>
      </c>
      <c r="BV33" s="391">
        <v>100</v>
      </c>
      <c r="BW33" s="388">
        <v>0.45</v>
      </c>
      <c r="BX33" s="391">
        <v>500</v>
      </c>
      <c r="BY33" s="388">
        <v>0.3</v>
      </c>
    </row>
    <row r="34" spans="1:77" x14ac:dyDescent="0.25">
      <c r="A34" s="376" t="s">
        <v>1778</v>
      </c>
      <c r="B34" s="376"/>
      <c r="C34" s="376"/>
      <c r="D34" s="392"/>
      <c r="E34" s="376"/>
      <c r="F34" s="376"/>
      <c r="G34" s="376"/>
      <c r="H34" s="376"/>
      <c r="I34" s="376"/>
      <c r="J34" s="376"/>
      <c r="K34" s="376"/>
      <c r="L34" s="376" t="str">
        <f t="shared" si="0"/>
        <v/>
      </c>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v>0.81</v>
      </c>
      <c r="BP34" s="376">
        <v>0</v>
      </c>
      <c r="BQ34" s="376">
        <v>0.78</v>
      </c>
      <c r="BR34" s="393">
        <v>10</v>
      </c>
      <c r="BS34" s="376">
        <v>0.7</v>
      </c>
      <c r="BT34" s="393">
        <v>50</v>
      </c>
      <c r="BU34" s="376">
        <v>0.6</v>
      </c>
      <c r="BV34" s="393">
        <v>100</v>
      </c>
      <c r="BW34" s="376">
        <v>0.45</v>
      </c>
      <c r="BX34" s="393">
        <v>500</v>
      </c>
      <c r="BY34" s="376">
        <v>0.3</v>
      </c>
    </row>
    <row r="35" spans="1:77" x14ac:dyDescent="0.25">
      <c r="A35" s="388" t="s">
        <v>1779</v>
      </c>
      <c r="B35" s="388"/>
      <c r="C35" s="389"/>
      <c r="D35" s="389"/>
      <c r="E35" s="388"/>
      <c r="F35" s="388"/>
      <c r="G35" s="388"/>
      <c r="H35" s="388"/>
      <c r="I35" s="388"/>
      <c r="J35" s="388"/>
      <c r="K35" s="388"/>
      <c r="L35" s="388" t="str">
        <f t="shared" si="0"/>
        <v/>
      </c>
      <c r="M35" s="388"/>
      <c r="N35" s="388"/>
      <c r="O35" s="388"/>
      <c r="P35" s="388"/>
      <c r="Q35" s="388"/>
      <c r="R35" s="388"/>
      <c r="S35" s="388"/>
      <c r="T35" s="388"/>
      <c r="U35" s="388"/>
      <c r="V35" s="388"/>
      <c r="W35" s="388"/>
      <c r="X35" s="388"/>
      <c r="Y35" s="388"/>
      <c r="Z35" s="388"/>
      <c r="AA35" s="388"/>
      <c r="AB35" s="388"/>
      <c r="AC35" s="388"/>
      <c r="AD35" s="388"/>
      <c r="AE35" s="390"/>
      <c r="AF35" s="388"/>
      <c r="AG35" s="388"/>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v>0.81</v>
      </c>
      <c r="BP35" s="388">
        <v>0</v>
      </c>
      <c r="BQ35" s="388">
        <v>0.78</v>
      </c>
      <c r="BR35" s="391">
        <v>10</v>
      </c>
      <c r="BS35" s="388">
        <v>0.7</v>
      </c>
      <c r="BT35" s="391">
        <v>50</v>
      </c>
      <c r="BU35" s="388">
        <v>0.6</v>
      </c>
      <c r="BV35" s="391">
        <v>100</v>
      </c>
      <c r="BW35" s="388">
        <v>0.45</v>
      </c>
      <c r="BX35" s="391">
        <v>500</v>
      </c>
      <c r="BY35" s="388">
        <v>0.3</v>
      </c>
    </row>
    <row r="36" spans="1:77" x14ac:dyDescent="0.25">
      <c r="A36" s="376" t="s">
        <v>264</v>
      </c>
      <c r="B36" s="376"/>
      <c r="C36" s="376"/>
      <c r="D36" s="392"/>
      <c r="E36" s="376"/>
      <c r="F36" s="376"/>
      <c r="G36" s="376"/>
      <c r="H36" s="376"/>
      <c r="I36" s="376"/>
      <c r="J36" s="376"/>
      <c r="K36" s="376"/>
      <c r="L36" s="376" t="str">
        <f t="shared" si="0"/>
        <v/>
      </c>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v>0.56000000000000005</v>
      </c>
      <c r="BP36" s="376">
        <v>0</v>
      </c>
      <c r="BQ36" s="376">
        <v>0.52</v>
      </c>
      <c r="BR36" s="393">
        <v>5</v>
      </c>
      <c r="BS36" s="376">
        <v>0.49</v>
      </c>
      <c r="BT36" s="393">
        <v>10</v>
      </c>
      <c r="BU36" s="376">
        <v>0.47</v>
      </c>
      <c r="BV36" s="393">
        <v>50</v>
      </c>
      <c r="BW36" s="376">
        <v>0.45</v>
      </c>
      <c r="BX36" s="393">
        <v>500</v>
      </c>
      <c r="BY36" s="376">
        <v>0.35</v>
      </c>
    </row>
    <row r="37" spans="1:77" x14ac:dyDescent="0.25">
      <c r="A37" s="388" t="s">
        <v>296</v>
      </c>
      <c r="B37" s="388"/>
      <c r="C37" s="388"/>
      <c r="D37" s="389"/>
      <c r="E37" s="388"/>
      <c r="F37" s="388"/>
      <c r="G37" s="388"/>
      <c r="H37" s="388"/>
      <c r="I37" s="388"/>
      <c r="J37" s="388"/>
      <c r="K37" s="388"/>
      <c r="L37" s="388" t="str">
        <f t="shared" si="0"/>
        <v/>
      </c>
      <c r="M37" s="388"/>
      <c r="N37" s="388"/>
      <c r="O37" s="388"/>
      <c r="P37" s="388"/>
      <c r="Q37" s="388"/>
      <c r="R37" s="388"/>
      <c r="S37" s="388"/>
      <c r="T37" s="388"/>
      <c r="U37" s="388"/>
      <c r="V37" s="388"/>
      <c r="W37" s="388"/>
      <c r="X37" s="388"/>
      <c r="Y37" s="388"/>
      <c r="Z37" s="388"/>
      <c r="AA37" s="388"/>
      <c r="AB37" s="388"/>
      <c r="AC37" s="388"/>
      <c r="AD37" s="388"/>
      <c r="AE37" s="390"/>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v>0.56000000000000005</v>
      </c>
      <c r="BP37" s="388">
        <v>0</v>
      </c>
      <c r="BQ37" s="388">
        <v>0.52</v>
      </c>
      <c r="BR37" s="391">
        <v>5</v>
      </c>
      <c r="BS37" s="388">
        <v>0.49</v>
      </c>
      <c r="BT37" s="391">
        <v>10</v>
      </c>
      <c r="BU37" s="388">
        <v>0.47</v>
      </c>
      <c r="BV37" s="391">
        <v>50</v>
      </c>
      <c r="BW37" s="388">
        <v>0.45</v>
      </c>
      <c r="BX37" s="391">
        <v>500</v>
      </c>
      <c r="BY37" s="388">
        <v>0.35</v>
      </c>
    </row>
    <row r="38" spans="1:77" x14ac:dyDescent="0.25">
      <c r="A38" s="376" t="s">
        <v>328</v>
      </c>
      <c r="B38" s="376"/>
      <c r="C38" s="376"/>
      <c r="D38" s="392"/>
      <c r="E38" s="376"/>
      <c r="F38" s="376"/>
      <c r="G38" s="376"/>
      <c r="H38" s="376"/>
      <c r="I38" s="376"/>
      <c r="J38" s="376"/>
      <c r="K38" s="376"/>
      <c r="L38" s="376" t="str">
        <f t="shared" si="0"/>
        <v/>
      </c>
      <c r="M38" s="376"/>
      <c r="N38" s="376"/>
      <c r="O38" s="376"/>
      <c r="P38" s="376"/>
      <c r="Q38" s="376"/>
      <c r="R38" s="376"/>
      <c r="S38" s="376"/>
      <c r="T38" s="376"/>
      <c r="U38" s="376"/>
      <c r="V38" s="376"/>
      <c r="W38" s="376"/>
      <c r="X38" s="376"/>
      <c r="Y38" s="376"/>
      <c r="Z38" s="376"/>
      <c r="AA38" s="388"/>
      <c r="AB38" s="376"/>
      <c r="AC38" s="376"/>
      <c r="AD38" s="376"/>
      <c r="AE38" s="394"/>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v>0.56000000000000005</v>
      </c>
      <c r="BP38" s="376">
        <v>0</v>
      </c>
      <c r="BQ38" s="376">
        <v>0.52</v>
      </c>
      <c r="BR38" s="393">
        <v>5</v>
      </c>
      <c r="BS38" s="376">
        <v>0.49</v>
      </c>
      <c r="BT38" s="393">
        <v>10</v>
      </c>
      <c r="BU38" s="376">
        <v>0.47</v>
      </c>
      <c r="BV38" s="393">
        <v>50</v>
      </c>
      <c r="BW38" s="376">
        <v>0.45</v>
      </c>
      <c r="BX38" s="393">
        <v>500</v>
      </c>
      <c r="BY38" s="376">
        <v>0.35</v>
      </c>
    </row>
    <row r="39" spans="1:77" x14ac:dyDescent="0.25">
      <c r="A39" s="388" t="s">
        <v>248</v>
      </c>
      <c r="B39" s="388"/>
      <c r="C39" s="388"/>
      <c r="D39" s="389"/>
      <c r="E39" s="388"/>
      <c r="F39" s="388"/>
      <c r="G39" s="388"/>
      <c r="H39" s="388"/>
      <c r="I39" s="388"/>
      <c r="J39" s="388"/>
      <c r="K39" s="388"/>
      <c r="L39" s="388" t="str">
        <f t="shared" si="0"/>
        <v/>
      </c>
      <c r="M39" s="388"/>
      <c r="N39" s="388"/>
      <c r="O39" s="388"/>
      <c r="P39" s="388"/>
      <c r="Q39" s="388"/>
      <c r="R39" s="388"/>
      <c r="S39" s="388"/>
      <c r="T39" s="388"/>
      <c r="U39" s="388"/>
      <c r="V39" s="388"/>
      <c r="W39" s="388"/>
      <c r="X39" s="388"/>
      <c r="Y39" s="388"/>
      <c r="Z39" s="388"/>
      <c r="AA39" s="388"/>
      <c r="AB39" s="388"/>
      <c r="AC39" s="388"/>
      <c r="AD39" s="388"/>
      <c r="AE39" s="390"/>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v>0.59</v>
      </c>
      <c r="BP39" s="388">
        <v>0</v>
      </c>
      <c r="BQ39" s="388">
        <v>0.56999999999999995</v>
      </c>
      <c r="BR39" s="391">
        <v>5</v>
      </c>
      <c r="BS39" s="388">
        <v>0.5</v>
      </c>
      <c r="BT39" s="391">
        <v>25</v>
      </c>
      <c r="BU39" s="388">
        <v>0.45</v>
      </c>
      <c r="BV39" s="391">
        <v>50</v>
      </c>
      <c r="BW39" s="388">
        <v>0.4</v>
      </c>
      <c r="BX39" s="391">
        <v>280</v>
      </c>
      <c r="BY39" s="388">
        <v>0.35</v>
      </c>
    </row>
    <row r="40" spans="1:77" x14ac:dyDescent="0.25">
      <c r="A40" s="376" t="s">
        <v>1728</v>
      </c>
      <c r="B40" s="376"/>
      <c r="C40" s="376"/>
      <c r="D40" s="392"/>
      <c r="E40" s="376"/>
      <c r="F40" s="376"/>
      <c r="G40" s="376"/>
      <c r="H40" s="376"/>
      <c r="I40" s="376"/>
      <c r="J40" s="376"/>
      <c r="K40" s="376"/>
      <c r="L40" s="376" t="str">
        <f t="shared" si="0"/>
        <v/>
      </c>
      <c r="M40" s="376"/>
      <c r="N40" s="376"/>
      <c r="O40" s="376"/>
      <c r="P40" s="376"/>
      <c r="Q40" s="376"/>
      <c r="R40" s="376"/>
      <c r="S40" s="376"/>
      <c r="T40" s="376"/>
      <c r="U40" s="376"/>
      <c r="V40" s="376"/>
      <c r="W40" s="376"/>
      <c r="X40" s="376"/>
      <c r="Y40" s="376"/>
      <c r="Z40" s="376"/>
      <c r="AA40" s="388"/>
      <c r="AB40" s="376"/>
      <c r="AC40" s="376"/>
      <c r="AD40" s="376"/>
      <c r="AE40" s="394"/>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v>0.59</v>
      </c>
      <c r="BP40" s="376">
        <v>0</v>
      </c>
      <c r="BQ40" s="376">
        <v>0.56999999999999995</v>
      </c>
      <c r="BR40" s="393">
        <v>5</v>
      </c>
      <c r="BS40" s="376">
        <v>0.5</v>
      </c>
      <c r="BT40" s="393">
        <v>25</v>
      </c>
      <c r="BU40" s="376">
        <v>0.45</v>
      </c>
      <c r="BV40" s="393">
        <v>50</v>
      </c>
      <c r="BW40" s="376">
        <v>0.4</v>
      </c>
      <c r="BX40" s="393">
        <v>200</v>
      </c>
      <c r="BY40" s="376">
        <v>0.35</v>
      </c>
    </row>
    <row r="41" spans="1:77" x14ac:dyDescent="0.25">
      <c r="A41" s="388" t="s">
        <v>250</v>
      </c>
      <c r="B41" s="388"/>
      <c r="C41" s="388"/>
      <c r="D41" s="389"/>
      <c r="E41" s="388"/>
      <c r="F41" s="388"/>
      <c r="G41" s="388"/>
      <c r="H41" s="388"/>
      <c r="I41" s="388"/>
      <c r="J41" s="388"/>
      <c r="K41" s="388"/>
      <c r="L41" s="388" t="str">
        <f t="shared" si="0"/>
        <v/>
      </c>
      <c r="M41" s="388"/>
      <c r="N41" s="388"/>
      <c r="O41" s="388"/>
      <c r="P41" s="388"/>
      <c r="Q41" s="388"/>
      <c r="R41" s="388"/>
      <c r="S41" s="388"/>
      <c r="T41" s="388"/>
      <c r="U41" s="388"/>
      <c r="V41" s="388"/>
      <c r="W41" s="388"/>
      <c r="X41" s="388"/>
      <c r="Y41" s="388"/>
      <c r="Z41" s="388"/>
      <c r="AA41" s="388"/>
      <c r="AB41" s="388"/>
      <c r="AC41" s="388"/>
      <c r="AD41" s="388"/>
      <c r="AE41" s="390"/>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88"/>
      <c r="BB41" s="388"/>
      <c r="BC41" s="388"/>
      <c r="BD41" s="388"/>
      <c r="BE41" s="388"/>
      <c r="BF41" s="388"/>
      <c r="BG41" s="388"/>
      <c r="BH41" s="388"/>
      <c r="BI41" s="388"/>
      <c r="BJ41" s="388"/>
      <c r="BK41" s="388"/>
      <c r="BL41" s="388"/>
      <c r="BM41" s="388"/>
      <c r="BN41" s="388"/>
      <c r="BO41" s="388">
        <v>0.59</v>
      </c>
      <c r="BP41" s="388">
        <v>0</v>
      </c>
      <c r="BQ41" s="388">
        <v>0.56999999999999995</v>
      </c>
      <c r="BR41" s="391">
        <v>5</v>
      </c>
      <c r="BS41" s="388">
        <v>0.5</v>
      </c>
      <c r="BT41" s="391">
        <v>25</v>
      </c>
      <c r="BU41" s="388">
        <v>0.45</v>
      </c>
      <c r="BV41" s="391">
        <v>50</v>
      </c>
      <c r="BW41" s="388">
        <v>0.4</v>
      </c>
      <c r="BX41" s="391">
        <v>280</v>
      </c>
      <c r="BY41" s="388">
        <v>0.35</v>
      </c>
    </row>
    <row r="42" spans="1:77" x14ac:dyDescent="0.25">
      <c r="A42" s="376" t="s">
        <v>251</v>
      </c>
      <c r="B42" s="376"/>
      <c r="C42" s="376"/>
      <c r="D42" s="392"/>
      <c r="E42" s="376"/>
      <c r="F42" s="376"/>
      <c r="G42" s="376"/>
      <c r="H42" s="376"/>
      <c r="I42" s="376"/>
      <c r="J42" s="376"/>
      <c r="K42" s="376"/>
      <c r="L42" s="376" t="str">
        <f t="shared" si="0"/>
        <v/>
      </c>
      <c r="M42" s="376"/>
      <c r="N42" s="376"/>
      <c r="O42" s="376"/>
      <c r="P42" s="376"/>
      <c r="Q42" s="376"/>
      <c r="R42" s="376"/>
      <c r="S42" s="376"/>
      <c r="T42" s="376"/>
      <c r="U42" s="376"/>
      <c r="V42" s="376"/>
      <c r="W42" s="376"/>
      <c r="X42" s="376"/>
      <c r="Y42" s="376"/>
      <c r="Z42" s="376"/>
      <c r="AA42" s="388"/>
      <c r="AB42" s="376"/>
      <c r="AC42" s="376"/>
      <c r="AD42" s="376"/>
      <c r="AE42" s="394"/>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v>0.59</v>
      </c>
      <c r="BP42" s="376">
        <v>0</v>
      </c>
      <c r="BQ42" s="376">
        <v>0.56999999999999995</v>
      </c>
      <c r="BR42" s="393">
        <v>5</v>
      </c>
      <c r="BS42" s="376">
        <v>0.5</v>
      </c>
      <c r="BT42" s="393">
        <v>25</v>
      </c>
      <c r="BU42" s="376">
        <v>0.45</v>
      </c>
      <c r="BV42" s="393">
        <v>50</v>
      </c>
      <c r="BW42" s="376">
        <v>0.4</v>
      </c>
      <c r="BX42" s="393">
        <v>200</v>
      </c>
      <c r="BY42" s="376">
        <v>0.35</v>
      </c>
    </row>
    <row r="43" spans="1:77" x14ac:dyDescent="0.25">
      <c r="A43" s="388" t="s">
        <v>253</v>
      </c>
      <c r="B43" s="388"/>
      <c r="C43" s="388"/>
      <c r="D43" s="389"/>
      <c r="E43" s="388"/>
      <c r="F43" s="388"/>
      <c r="G43" s="388"/>
      <c r="H43" s="388"/>
      <c r="I43" s="388"/>
      <c r="J43" s="388"/>
      <c r="K43" s="388"/>
      <c r="L43" s="388" t="str">
        <f t="shared" si="0"/>
        <v/>
      </c>
      <c r="M43" s="388"/>
      <c r="N43" s="388"/>
      <c r="O43" s="388"/>
      <c r="P43" s="388"/>
      <c r="Q43" s="388"/>
      <c r="R43" s="388"/>
      <c r="S43" s="388"/>
      <c r="T43" s="388"/>
      <c r="U43" s="388"/>
      <c r="V43" s="388"/>
      <c r="W43" s="388"/>
      <c r="X43" s="388"/>
      <c r="Y43" s="388"/>
      <c r="Z43" s="388"/>
      <c r="AA43" s="388"/>
      <c r="AB43" s="388"/>
      <c r="AC43" s="388"/>
      <c r="AD43" s="388"/>
      <c r="AE43" s="390"/>
      <c r="AF43" s="388"/>
      <c r="AG43" s="388"/>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v>0.59</v>
      </c>
      <c r="BP43" s="388">
        <v>0</v>
      </c>
      <c r="BQ43" s="388">
        <v>0.56999999999999995</v>
      </c>
      <c r="BR43" s="391">
        <v>5</v>
      </c>
      <c r="BS43" s="388">
        <v>0.5</v>
      </c>
      <c r="BT43" s="391">
        <v>25</v>
      </c>
      <c r="BU43" s="388">
        <v>0.45</v>
      </c>
      <c r="BV43" s="391">
        <v>50</v>
      </c>
      <c r="BW43" s="388">
        <v>0.4</v>
      </c>
      <c r="BX43" s="391">
        <v>280</v>
      </c>
      <c r="BY43" s="388">
        <v>0.35</v>
      </c>
    </row>
    <row r="44" spans="1:77" x14ac:dyDescent="0.25">
      <c r="A44" s="376" t="s">
        <v>257</v>
      </c>
      <c r="B44" s="376"/>
      <c r="C44" s="376"/>
      <c r="D44" s="392"/>
      <c r="E44" s="376"/>
      <c r="F44" s="376"/>
      <c r="G44" s="376"/>
      <c r="H44" s="376"/>
      <c r="I44" s="376"/>
      <c r="J44" s="376"/>
      <c r="K44" s="376"/>
      <c r="L44" s="376" t="str">
        <f t="shared" si="0"/>
        <v/>
      </c>
      <c r="M44" s="376"/>
      <c r="N44" s="376"/>
      <c r="O44" s="376"/>
      <c r="P44" s="376"/>
      <c r="Q44" s="376"/>
      <c r="R44" s="376"/>
      <c r="S44" s="376"/>
      <c r="T44" s="376"/>
      <c r="U44" s="376"/>
      <c r="V44" s="376"/>
      <c r="W44" s="376"/>
      <c r="X44" s="376"/>
      <c r="Y44" s="376"/>
      <c r="Z44" s="376"/>
      <c r="AA44" s="388"/>
      <c r="AB44" s="376"/>
      <c r="AC44" s="376"/>
      <c r="AD44" s="376"/>
      <c r="AE44" s="394"/>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v>0.59</v>
      </c>
      <c r="BP44" s="376">
        <v>0</v>
      </c>
      <c r="BQ44" s="376">
        <v>0.56999999999999995</v>
      </c>
      <c r="BR44" s="393">
        <v>5</v>
      </c>
      <c r="BS44" s="376">
        <v>0.5</v>
      </c>
      <c r="BT44" s="393">
        <v>25</v>
      </c>
      <c r="BU44" s="376">
        <v>0.45</v>
      </c>
      <c r="BV44" s="393">
        <v>50</v>
      </c>
      <c r="BW44" s="376">
        <v>0.4</v>
      </c>
      <c r="BX44" s="393">
        <v>200</v>
      </c>
      <c r="BY44" s="376">
        <v>0.35</v>
      </c>
    </row>
    <row r="45" spans="1:77" x14ac:dyDescent="0.25">
      <c r="A45" s="388" t="s">
        <v>259</v>
      </c>
      <c r="B45" s="388"/>
      <c r="C45" s="389"/>
      <c r="D45" s="389"/>
      <c r="E45" s="388"/>
      <c r="F45" s="388"/>
      <c r="G45" s="388"/>
      <c r="H45" s="388"/>
      <c r="I45" s="388"/>
      <c r="J45" s="388"/>
      <c r="K45" s="388"/>
      <c r="L45" s="388" t="str">
        <f t="shared" si="0"/>
        <v/>
      </c>
      <c r="M45" s="388"/>
      <c r="N45" s="388"/>
      <c r="O45" s="388"/>
      <c r="P45" s="388"/>
      <c r="Q45" s="388"/>
      <c r="R45" s="388"/>
      <c r="S45" s="388"/>
      <c r="T45" s="388"/>
      <c r="U45" s="388"/>
      <c r="V45" s="388"/>
      <c r="W45" s="388"/>
      <c r="X45" s="388"/>
      <c r="Y45" s="388"/>
      <c r="Z45" s="388"/>
      <c r="AA45" s="388"/>
      <c r="AB45" s="388"/>
      <c r="AC45" s="388"/>
      <c r="AD45" s="388"/>
      <c r="AE45" s="390"/>
      <c r="AF45" s="388"/>
      <c r="AG45" s="388"/>
      <c r="AH45" s="388"/>
      <c r="AI45" s="388"/>
      <c r="AJ45" s="388"/>
      <c r="AK45" s="388"/>
      <c r="AL45" s="388"/>
      <c r="AM45" s="388"/>
      <c r="AN45" s="388"/>
      <c r="AO45" s="388"/>
      <c r="AP45" s="388"/>
      <c r="AQ45" s="388"/>
      <c r="AR45" s="388"/>
      <c r="AS45" s="388"/>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v>0.59</v>
      </c>
      <c r="BP45" s="388">
        <v>0</v>
      </c>
      <c r="BQ45" s="388">
        <v>0.56999999999999995</v>
      </c>
      <c r="BR45" s="391">
        <v>5</v>
      </c>
      <c r="BS45" s="388">
        <v>0.5</v>
      </c>
      <c r="BT45" s="391">
        <v>25</v>
      </c>
      <c r="BU45" s="388">
        <v>0.45</v>
      </c>
      <c r="BV45" s="391">
        <v>50</v>
      </c>
      <c r="BW45" s="388">
        <v>0.4</v>
      </c>
      <c r="BX45" s="391">
        <v>150</v>
      </c>
      <c r="BY45" s="388">
        <v>0.35</v>
      </c>
    </row>
    <row r="46" spans="1:77" x14ac:dyDescent="0.25">
      <c r="A46" s="376" t="s">
        <v>261</v>
      </c>
      <c r="B46" s="376"/>
      <c r="C46" s="376"/>
      <c r="D46" s="392"/>
      <c r="E46" s="376"/>
      <c r="F46" s="376"/>
      <c r="G46" s="376"/>
      <c r="H46" s="376"/>
      <c r="I46" s="376"/>
      <c r="J46" s="376"/>
      <c r="K46" s="376"/>
      <c r="L46" s="376" t="str">
        <f t="shared" si="0"/>
        <v/>
      </c>
      <c r="M46" s="376"/>
      <c r="N46" s="376"/>
      <c r="O46" s="376"/>
      <c r="P46" s="376"/>
      <c r="Q46" s="376"/>
      <c r="R46" s="376"/>
      <c r="S46" s="376"/>
      <c r="T46" s="376"/>
      <c r="U46" s="376"/>
      <c r="V46" s="376"/>
      <c r="W46" s="376"/>
      <c r="X46" s="376"/>
      <c r="Y46" s="376"/>
      <c r="Z46" s="376"/>
      <c r="AA46" s="376"/>
      <c r="AB46" s="376"/>
      <c r="AC46" s="376"/>
      <c r="AD46" s="376"/>
      <c r="AE46" s="394"/>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v>0.59</v>
      </c>
      <c r="BP46" s="376">
        <v>0</v>
      </c>
      <c r="BQ46" s="376">
        <v>0.56999999999999995</v>
      </c>
      <c r="BR46" s="393">
        <v>5</v>
      </c>
      <c r="BS46" s="376">
        <v>0.5</v>
      </c>
      <c r="BT46" s="393">
        <v>25</v>
      </c>
      <c r="BU46" s="376">
        <v>0.45</v>
      </c>
      <c r="BV46" s="393">
        <v>50</v>
      </c>
      <c r="BW46" s="376">
        <v>0.4</v>
      </c>
      <c r="BX46" s="393">
        <v>200</v>
      </c>
      <c r="BY46" s="376">
        <v>0.35</v>
      </c>
    </row>
    <row r="47" spans="1:77" x14ac:dyDescent="0.25">
      <c r="A47" s="388" t="s">
        <v>262</v>
      </c>
      <c r="B47" s="388"/>
      <c r="C47" s="388"/>
      <c r="D47" s="389"/>
      <c r="E47" s="388"/>
      <c r="F47" s="388"/>
      <c r="G47" s="388"/>
      <c r="H47" s="388"/>
      <c r="I47" s="388"/>
      <c r="J47" s="388"/>
      <c r="K47" s="388"/>
      <c r="L47" s="388" t="str">
        <f t="shared" si="0"/>
        <v/>
      </c>
      <c r="M47" s="388"/>
      <c r="N47" s="388"/>
      <c r="O47" s="388"/>
      <c r="P47" s="388"/>
      <c r="Q47" s="388"/>
      <c r="R47" s="388"/>
      <c r="S47" s="388"/>
      <c r="T47" s="388"/>
      <c r="U47" s="388"/>
      <c r="V47" s="388"/>
      <c r="W47" s="388"/>
      <c r="X47" s="388"/>
      <c r="Y47" s="388"/>
      <c r="Z47" s="388"/>
      <c r="AA47" s="388"/>
      <c r="AB47" s="388"/>
      <c r="AC47" s="388"/>
      <c r="AD47" s="388"/>
      <c r="AE47" s="390"/>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v>0.59</v>
      </c>
      <c r="BP47" s="388">
        <v>0</v>
      </c>
      <c r="BQ47" s="388">
        <v>0.56999999999999995</v>
      </c>
      <c r="BR47" s="391">
        <v>5</v>
      </c>
      <c r="BS47" s="388">
        <v>0.5</v>
      </c>
      <c r="BT47" s="391">
        <v>25</v>
      </c>
      <c r="BU47" s="388">
        <v>0.45</v>
      </c>
      <c r="BV47" s="391">
        <v>50</v>
      </c>
      <c r="BW47" s="388">
        <v>0.4</v>
      </c>
      <c r="BX47" s="391">
        <v>150</v>
      </c>
      <c r="BY47" s="388">
        <v>0.35</v>
      </c>
    </row>
    <row r="48" spans="1:77" x14ac:dyDescent="0.25">
      <c r="A48" s="376" t="s">
        <v>265</v>
      </c>
      <c r="B48" s="376"/>
      <c r="C48" s="376"/>
      <c r="D48" s="392"/>
      <c r="E48" s="376"/>
      <c r="F48" s="376"/>
      <c r="G48" s="376"/>
      <c r="H48" s="376"/>
      <c r="I48" s="376"/>
      <c r="J48" s="376"/>
      <c r="K48" s="376"/>
      <c r="L48" s="376" t="str">
        <f t="shared" si="0"/>
        <v/>
      </c>
      <c r="M48" s="376"/>
      <c r="N48" s="376"/>
      <c r="O48" s="376"/>
      <c r="P48" s="376"/>
      <c r="Q48" s="376"/>
      <c r="R48" s="376"/>
      <c r="S48" s="376"/>
      <c r="T48" s="376"/>
      <c r="U48" s="376"/>
      <c r="V48" s="376"/>
      <c r="W48" s="376"/>
      <c r="X48" s="376"/>
      <c r="Y48" s="376"/>
      <c r="Z48" s="376"/>
      <c r="AA48" s="388"/>
      <c r="AB48" s="376"/>
      <c r="AC48" s="376"/>
      <c r="AD48" s="376"/>
      <c r="AE48" s="394"/>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v>0.59</v>
      </c>
      <c r="BP48" s="376">
        <v>0</v>
      </c>
      <c r="BQ48" s="376">
        <v>0.56999999999999995</v>
      </c>
      <c r="BR48" s="393">
        <v>5</v>
      </c>
      <c r="BS48" s="376">
        <v>0.5</v>
      </c>
      <c r="BT48" s="393">
        <v>25</v>
      </c>
      <c r="BU48" s="376">
        <v>0.45</v>
      </c>
      <c r="BV48" s="393">
        <v>50</v>
      </c>
      <c r="BW48" s="376">
        <v>0.4</v>
      </c>
      <c r="BX48" s="393">
        <v>125</v>
      </c>
      <c r="BY48" s="376">
        <v>0.35</v>
      </c>
    </row>
    <row r="49" spans="1:77" x14ac:dyDescent="0.25">
      <c r="A49" s="388" t="s">
        <v>280</v>
      </c>
      <c r="B49" s="388"/>
      <c r="C49" s="388"/>
      <c r="D49" s="389"/>
      <c r="E49" s="388"/>
      <c r="F49" s="388"/>
      <c r="G49" s="388"/>
      <c r="H49" s="388"/>
      <c r="I49" s="388"/>
      <c r="J49" s="388"/>
      <c r="K49" s="388"/>
      <c r="L49" s="388" t="str">
        <f t="shared" si="0"/>
        <v/>
      </c>
      <c r="M49" s="388"/>
      <c r="N49" s="388"/>
      <c r="O49" s="388"/>
      <c r="P49" s="388"/>
      <c r="Q49" s="388"/>
      <c r="R49" s="388"/>
      <c r="S49" s="388"/>
      <c r="T49" s="388"/>
      <c r="U49" s="388"/>
      <c r="V49" s="388"/>
      <c r="W49" s="388"/>
      <c r="X49" s="388"/>
      <c r="Y49" s="388"/>
      <c r="Z49" s="388"/>
      <c r="AA49" s="388"/>
      <c r="AB49" s="388"/>
      <c r="AC49" s="388"/>
      <c r="AD49" s="388"/>
      <c r="AE49" s="390"/>
      <c r="AF49" s="388"/>
      <c r="AG49" s="388"/>
      <c r="AH49" s="388"/>
      <c r="AI49" s="388"/>
      <c r="AJ49" s="388"/>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88"/>
      <c r="BO49" s="388">
        <v>0.59</v>
      </c>
      <c r="BP49" s="388">
        <v>0</v>
      </c>
      <c r="BQ49" s="388">
        <v>0.56999999999999995</v>
      </c>
      <c r="BR49" s="391">
        <v>5</v>
      </c>
      <c r="BS49" s="388">
        <v>0.5</v>
      </c>
      <c r="BT49" s="391">
        <v>25</v>
      </c>
      <c r="BU49" s="388">
        <v>0.45</v>
      </c>
      <c r="BV49" s="391">
        <v>50</v>
      </c>
      <c r="BW49" s="388">
        <v>0.4</v>
      </c>
      <c r="BX49" s="391">
        <v>280</v>
      </c>
      <c r="BY49" s="388">
        <v>0.35</v>
      </c>
    </row>
    <row r="50" spans="1:77" x14ac:dyDescent="0.25">
      <c r="A50" s="376" t="s">
        <v>1780</v>
      </c>
      <c r="B50" s="376"/>
      <c r="C50" s="376"/>
      <c r="D50" s="392"/>
      <c r="E50" s="376"/>
      <c r="F50" s="376"/>
      <c r="G50" s="376"/>
      <c r="H50" s="376"/>
      <c r="I50" s="376"/>
      <c r="J50" s="376"/>
      <c r="K50" s="376"/>
      <c r="L50" s="376" t="str">
        <f t="shared" si="0"/>
        <v/>
      </c>
      <c r="M50" s="376"/>
      <c r="N50" s="376"/>
      <c r="O50" s="376"/>
      <c r="P50" s="376"/>
      <c r="Q50" s="376"/>
      <c r="R50" s="376"/>
      <c r="S50" s="376"/>
      <c r="T50" s="376"/>
      <c r="U50" s="376"/>
      <c r="V50" s="376"/>
      <c r="W50" s="376"/>
      <c r="X50" s="376"/>
      <c r="Y50" s="376"/>
      <c r="Z50" s="376"/>
      <c r="AA50" s="388"/>
      <c r="AB50" s="376"/>
      <c r="AC50" s="376"/>
      <c r="AD50" s="376"/>
      <c r="AE50" s="394"/>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v>0.59</v>
      </c>
      <c r="BP50" s="376">
        <v>0</v>
      </c>
      <c r="BQ50" s="376">
        <v>0.56999999999999995</v>
      </c>
      <c r="BR50" s="393">
        <v>5</v>
      </c>
      <c r="BS50" s="376">
        <v>0.5</v>
      </c>
      <c r="BT50" s="393">
        <v>25</v>
      </c>
      <c r="BU50" s="376">
        <v>0.45</v>
      </c>
      <c r="BV50" s="393">
        <v>50</v>
      </c>
      <c r="BW50" s="376">
        <v>0.4</v>
      </c>
      <c r="BX50" s="393">
        <v>200</v>
      </c>
      <c r="BY50" s="376">
        <v>0.35</v>
      </c>
    </row>
    <row r="51" spans="1:77" x14ac:dyDescent="0.25">
      <c r="A51" s="388" t="s">
        <v>282</v>
      </c>
      <c r="B51" s="388"/>
      <c r="C51" s="388"/>
      <c r="D51" s="389"/>
      <c r="E51" s="388"/>
      <c r="F51" s="388"/>
      <c r="G51" s="388"/>
      <c r="H51" s="388"/>
      <c r="I51" s="388"/>
      <c r="J51" s="388"/>
      <c r="K51" s="388"/>
      <c r="L51" s="388" t="str">
        <f t="shared" si="0"/>
        <v/>
      </c>
      <c r="M51" s="388"/>
      <c r="N51" s="388"/>
      <c r="O51" s="388"/>
      <c r="P51" s="388"/>
      <c r="Q51" s="388"/>
      <c r="R51" s="388"/>
      <c r="S51" s="388"/>
      <c r="T51" s="388"/>
      <c r="U51" s="388"/>
      <c r="V51" s="388"/>
      <c r="W51" s="388"/>
      <c r="X51" s="388"/>
      <c r="Y51" s="388"/>
      <c r="Z51" s="388"/>
      <c r="AA51" s="388"/>
      <c r="AB51" s="388"/>
      <c r="AC51" s="388"/>
      <c r="AD51" s="388"/>
      <c r="AE51" s="390"/>
      <c r="AF51" s="388"/>
      <c r="AG51" s="388"/>
      <c r="AH51" s="388"/>
      <c r="AI51" s="388"/>
      <c r="AJ51" s="388"/>
      <c r="AK51" s="388"/>
      <c r="AL51" s="388"/>
      <c r="AM51" s="388"/>
      <c r="AN51" s="388"/>
      <c r="AO51" s="388"/>
      <c r="AP51" s="388"/>
      <c r="AQ51" s="388"/>
      <c r="AR51" s="388"/>
      <c r="AS51" s="388"/>
      <c r="AT51" s="388"/>
      <c r="AU51" s="388"/>
      <c r="AV51" s="388"/>
      <c r="AW51" s="388"/>
      <c r="AX51" s="388"/>
      <c r="AY51" s="388"/>
      <c r="AZ51" s="388"/>
      <c r="BA51" s="388"/>
      <c r="BB51" s="388"/>
      <c r="BC51" s="388"/>
      <c r="BD51" s="388"/>
      <c r="BE51" s="388"/>
      <c r="BF51" s="388"/>
      <c r="BG51" s="388"/>
      <c r="BH51" s="388"/>
      <c r="BI51" s="388"/>
      <c r="BJ51" s="388"/>
      <c r="BK51" s="388"/>
      <c r="BL51" s="388"/>
      <c r="BM51" s="388"/>
      <c r="BN51" s="388"/>
      <c r="BO51" s="388">
        <v>0.59</v>
      </c>
      <c r="BP51" s="388">
        <v>0</v>
      </c>
      <c r="BQ51" s="388">
        <v>0.56999999999999995</v>
      </c>
      <c r="BR51" s="391">
        <v>5</v>
      </c>
      <c r="BS51" s="388">
        <v>0.5</v>
      </c>
      <c r="BT51" s="391">
        <v>25</v>
      </c>
      <c r="BU51" s="388">
        <v>0.45</v>
      </c>
      <c r="BV51" s="391">
        <v>50</v>
      </c>
      <c r="BW51" s="388">
        <v>0.4</v>
      </c>
      <c r="BX51" s="391">
        <v>280</v>
      </c>
      <c r="BY51" s="388">
        <v>0.35</v>
      </c>
    </row>
    <row r="52" spans="1:77" x14ac:dyDescent="0.25">
      <c r="A52" s="376" t="s">
        <v>283</v>
      </c>
      <c r="B52" s="376"/>
      <c r="C52" s="376"/>
      <c r="D52" s="392"/>
      <c r="E52" s="376"/>
      <c r="F52" s="376"/>
      <c r="G52" s="376"/>
      <c r="H52" s="376"/>
      <c r="I52" s="376"/>
      <c r="J52" s="376"/>
      <c r="K52" s="376"/>
      <c r="L52" s="376" t="str">
        <f t="shared" si="0"/>
        <v/>
      </c>
      <c r="M52" s="376"/>
      <c r="N52" s="376"/>
      <c r="O52" s="376"/>
      <c r="P52" s="376"/>
      <c r="Q52" s="376"/>
      <c r="R52" s="376"/>
      <c r="S52" s="376"/>
      <c r="T52" s="376"/>
      <c r="U52" s="376"/>
      <c r="V52" s="376"/>
      <c r="W52" s="376"/>
      <c r="X52" s="376"/>
      <c r="Y52" s="376"/>
      <c r="Z52" s="376"/>
      <c r="AA52" s="388"/>
      <c r="AB52" s="376"/>
      <c r="AC52" s="376"/>
      <c r="AD52" s="376"/>
      <c r="AE52" s="394"/>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v>0.59</v>
      </c>
      <c r="BP52" s="376">
        <v>0</v>
      </c>
      <c r="BQ52" s="376">
        <v>0.56999999999999995</v>
      </c>
      <c r="BR52" s="393">
        <v>5</v>
      </c>
      <c r="BS52" s="376">
        <v>0.5</v>
      </c>
      <c r="BT52" s="393">
        <v>25</v>
      </c>
      <c r="BU52" s="376">
        <v>0.45</v>
      </c>
      <c r="BV52" s="393">
        <v>50</v>
      </c>
      <c r="BW52" s="376">
        <v>0.4</v>
      </c>
      <c r="BX52" s="393">
        <v>280</v>
      </c>
      <c r="BY52" s="376">
        <v>0.35</v>
      </c>
    </row>
    <row r="53" spans="1:77" x14ac:dyDescent="0.25">
      <c r="A53" s="388" t="s">
        <v>285</v>
      </c>
      <c r="B53" s="388"/>
      <c r="C53" s="388"/>
      <c r="D53" s="389"/>
      <c r="E53" s="388"/>
      <c r="F53" s="388"/>
      <c r="G53" s="388"/>
      <c r="H53" s="388"/>
      <c r="I53" s="388"/>
      <c r="J53" s="388"/>
      <c r="K53" s="388"/>
      <c r="L53" s="388" t="str">
        <f t="shared" si="0"/>
        <v/>
      </c>
      <c r="M53" s="388"/>
      <c r="N53" s="388"/>
      <c r="O53" s="388"/>
      <c r="P53" s="388"/>
      <c r="Q53" s="388"/>
      <c r="R53" s="388"/>
      <c r="S53" s="388"/>
      <c r="T53" s="388"/>
      <c r="U53" s="388"/>
      <c r="V53" s="388"/>
      <c r="W53" s="388"/>
      <c r="X53" s="388"/>
      <c r="Y53" s="388"/>
      <c r="Z53" s="388"/>
      <c r="AA53" s="388"/>
      <c r="AB53" s="388"/>
      <c r="AC53" s="388"/>
      <c r="AD53" s="388"/>
      <c r="AE53" s="390"/>
      <c r="AF53" s="388"/>
      <c r="AG53" s="388"/>
      <c r="AH53" s="388"/>
      <c r="AI53" s="388"/>
      <c r="AJ53" s="388"/>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v>0.59</v>
      </c>
      <c r="BP53" s="388">
        <v>0</v>
      </c>
      <c r="BQ53" s="388">
        <v>0.56999999999999995</v>
      </c>
      <c r="BR53" s="391">
        <v>5</v>
      </c>
      <c r="BS53" s="388">
        <v>0.5</v>
      </c>
      <c r="BT53" s="391">
        <v>25</v>
      </c>
      <c r="BU53" s="388">
        <v>0.45</v>
      </c>
      <c r="BV53" s="391">
        <v>50</v>
      </c>
      <c r="BW53" s="388">
        <v>0.4</v>
      </c>
      <c r="BX53" s="391">
        <v>280</v>
      </c>
      <c r="BY53" s="388">
        <v>0.35</v>
      </c>
    </row>
    <row r="54" spans="1:77" x14ac:dyDescent="0.25">
      <c r="A54" s="376" t="s">
        <v>289</v>
      </c>
      <c r="B54" s="376"/>
      <c r="C54" s="376"/>
      <c r="D54" s="392"/>
      <c r="E54" s="376"/>
      <c r="F54" s="376"/>
      <c r="G54" s="376"/>
      <c r="H54" s="376"/>
      <c r="I54" s="376"/>
      <c r="J54" s="376"/>
      <c r="K54" s="376"/>
      <c r="L54" s="376" t="str">
        <f t="shared" si="0"/>
        <v/>
      </c>
      <c r="M54" s="376"/>
      <c r="N54" s="376"/>
      <c r="O54" s="376"/>
      <c r="P54" s="376"/>
      <c r="Q54" s="376"/>
      <c r="R54" s="376"/>
      <c r="S54" s="376"/>
      <c r="T54" s="376"/>
      <c r="U54" s="376"/>
      <c r="V54" s="376"/>
      <c r="W54" s="376"/>
      <c r="X54" s="376"/>
      <c r="Y54" s="376"/>
      <c r="Z54" s="376"/>
      <c r="AA54" s="376"/>
      <c r="AB54" s="376"/>
      <c r="AC54" s="376"/>
      <c r="AD54" s="376"/>
      <c r="AE54" s="394"/>
      <c r="AF54" s="376"/>
      <c r="AG54" s="376"/>
      <c r="AH54" s="376"/>
      <c r="AI54" s="376"/>
      <c r="AJ54" s="376"/>
      <c r="AK54" s="376"/>
      <c r="AL54" s="376"/>
      <c r="AM54" s="376"/>
      <c r="AN54" s="376"/>
      <c r="AO54" s="376"/>
      <c r="AP54" s="376"/>
      <c r="AQ54" s="376"/>
      <c r="AR54" s="376"/>
      <c r="AS54" s="376"/>
      <c r="AT54" s="376"/>
      <c r="AU54" s="394"/>
      <c r="AV54" s="376"/>
      <c r="AW54" s="376"/>
      <c r="AX54" s="376"/>
      <c r="AY54" s="376"/>
      <c r="AZ54" s="376"/>
      <c r="BA54" s="376"/>
      <c r="BB54" s="376"/>
      <c r="BC54" s="376"/>
      <c r="BD54" s="376"/>
      <c r="BE54" s="376"/>
      <c r="BF54" s="376"/>
      <c r="BG54" s="376"/>
      <c r="BH54" s="376"/>
      <c r="BI54" s="376"/>
      <c r="BJ54" s="376"/>
      <c r="BK54" s="376"/>
      <c r="BL54" s="376"/>
      <c r="BM54" s="376"/>
      <c r="BN54" s="376"/>
      <c r="BO54" s="376">
        <v>0.59</v>
      </c>
      <c r="BP54" s="376">
        <v>0</v>
      </c>
      <c r="BQ54" s="376">
        <v>0.56999999999999995</v>
      </c>
      <c r="BR54" s="393">
        <v>5</v>
      </c>
      <c r="BS54" s="376">
        <v>0.5</v>
      </c>
      <c r="BT54" s="393">
        <v>25</v>
      </c>
      <c r="BU54" s="376">
        <v>0.45</v>
      </c>
      <c r="BV54" s="393">
        <v>50</v>
      </c>
      <c r="BW54" s="376">
        <v>0.4</v>
      </c>
      <c r="BX54" s="393">
        <v>200</v>
      </c>
      <c r="BY54" s="376">
        <v>0.35</v>
      </c>
    </row>
    <row r="55" spans="1:77" x14ac:dyDescent="0.25">
      <c r="A55" s="388" t="s">
        <v>291</v>
      </c>
      <c r="B55" s="388"/>
      <c r="C55" s="388"/>
      <c r="D55" s="389"/>
      <c r="E55" s="388"/>
      <c r="F55" s="388"/>
      <c r="G55" s="388"/>
      <c r="H55" s="388"/>
      <c r="I55" s="388"/>
      <c r="J55" s="388"/>
      <c r="K55" s="388"/>
      <c r="L55" s="388" t="str">
        <f t="shared" si="0"/>
        <v/>
      </c>
      <c r="M55" s="388"/>
      <c r="N55" s="388"/>
      <c r="O55" s="388"/>
      <c r="P55" s="388"/>
      <c r="Q55" s="388"/>
      <c r="R55" s="388"/>
      <c r="S55" s="388"/>
      <c r="T55" s="388"/>
      <c r="U55" s="388"/>
      <c r="V55" s="388"/>
      <c r="W55" s="388"/>
      <c r="X55" s="388"/>
      <c r="Y55" s="388"/>
      <c r="Z55" s="388"/>
      <c r="AA55" s="388"/>
      <c r="AB55" s="388"/>
      <c r="AC55" s="388"/>
      <c r="AD55" s="388"/>
      <c r="AE55" s="390"/>
      <c r="AF55" s="388"/>
      <c r="AG55" s="388"/>
      <c r="AH55" s="388"/>
      <c r="AI55" s="388"/>
      <c r="AJ55" s="388"/>
      <c r="AK55" s="388"/>
      <c r="AL55" s="388"/>
      <c r="AM55" s="388"/>
      <c r="AN55" s="388"/>
      <c r="AO55" s="388"/>
      <c r="AP55" s="388"/>
      <c r="AQ55" s="388"/>
      <c r="AR55" s="388"/>
      <c r="AS55" s="388"/>
      <c r="AT55" s="388"/>
      <c r="AU55" s="388"/>
      <c r="AV55" s="388"/>
      <c r="AW55" s="388"/>
      <c r="AX55" s="388"/>
      <c r="AY55" s="388"/>
      <c r="AZ55" s="388"/>
      <c r="BA55" s="388"/>
      <c r="BB55" s="388"/>
      <c r="BC55" s="388"/>
      <c r="BD55" s="388"/>
      <c r="BE55" s="388"/>
      <c r="BF55" s="388"/>
      <c r="BG55" s="388"/>
      <c r="BH55" s="388"/>
      <c r="BI55" s="388"/>
      <c r="BJ55" s="388"/>
      <c r="BK55" s="388"/>
      <c r="BL55" s="388"/>
      <c r="BM55" s="388"/>
      <c r="BN55" s="388"/>
      <c r="BO55" s="388">
        <v>0.59</v>
      </c>
      <c r="BP55" s="388">
        <v>0</v>
      </c>
      <c r="BQ55" s="388">
        <v>0.56999999999999995</v>
      </c>
      <c r="BR55" s="391">
        <v>5</v>
      </c>
      <c r="BS55" s="388">
        <v>0.5</v>
      </c>
      <c r="BT55" s="391">
        <v>25</v>
      </c>
      <c r="BU55" s="388">
        <v>0.45</v>
      </c>
      <c r="BV55" s="391">
        <v>50</v>
      </c>
      <c r="BW55" s="388">
        <v>0.4</v>
      </c>
      <c r="BX55" s="391">
        <v>150</v>
      </c>
      <c r="BY55" s="388">
        <v>0.35</v>
      </c>
    </row>
    <row r="56" spans="1:77" x14ac:dyDescent="0.25">
      <c r="A56" s="376" t="s">
        <v>293</v>
      </c>
      <c r="B56" s="376"/>
      <c r="C56" s="392"/>
      <c r="D56" s="392"/>
      <c r="E56" s="376"/>
      <c r="F56" s="376"/>
      <c r="G56" s="376"/>
      <c r="H56" s="376"/>
      <c r="I56" s="376"/>
      <c r="J56" s="376"/>
      <c r="K56" s="376"/>
      <c r="L56" s="376" t="str">
        <f t="shared" si="0"/>
        <v/>
      </c>
      <c r="M56" s="376"/>
      <c r="N56" s="376"/>
      <c r="O56" s="376"/>
      <c r="P56" s="376"/>
      <c r="Q56" s="376"/>
      <c r="R56" s="376"/>
      <c r="S56" s="376"/>
      <c r="T56" s="376"/>
      <c r="U56" s="376"/>
      <c r="V56" s="376"/>
      <c r="W56" s="376"/>
      <c r="X56" s="376"/>
      <c r="Y56" s="376"/>
      <c r="Z56" s="376"/>
      <c r="AA56" s="376"/>
      <c r="AB56" s="376"/>
      <c r="AC56" s="376"/>
      <c r="AD56" s="376"/>
      <c r="AE56" s="394"/>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v>0.59</v>
      </c>
      <c r="BP56" s="376">
        <v>0</v>
      </c>
      <c r="BQ56" s="376">
        <v>0.56999999999999995</v>
      </c>
      <c r="BR56" s="393">
        <v>5</v>
      </c>
      <c r="BS56" s="376">
        <v>0.5</v>
      </c>
      <c r="BT56" s="393">
        <v>25</v>
      </c>
      <c r="BU56" s="376">
        <v>0.45</v>
      </c>
      <c r="BV56" s="393">
        <v>50</v>
      </c>
      <c r="BW56" s="376">
        <v>0.4</v>
      </c>
      <c r="BX56" s="393">
        <v>200</v>
      </c>
      <c r="BY56" s="376">
        <v>0.35</v>
      </c>
    </row>
    <row r="57" spans="1:77" x14ac:dyDescent="0.25">
      <c r="A57" s="388" t="s">
        <v>294</v>
      </c>
      <c r="B57" s="388"/>
      <c r="C57" s="388"/>
      <c r="D57" s="389"/>
      <c r="E57" s="388"/>
      <c r="F57" s="388"/>
      <c r="G57" s="388"/>
      <c r="H57" s="388"/>
      <c r="I57" s="388"/>
      <c r="J57" s="388"/>
      <c r="K57" s="388"/>
      <c r="L57" s="388" t="str">
        <f t="shared" si="0"/>
        <v/>
      </c>
      <c r="M57" s="388"/>
      <c r="N57" s="388"/>
      <c r="O57" s="388"/>
      <c r="P57" s="388"/>
      <c r="Q57" s="388"/>
      <c r="R57" s="388"/>
      <c r="S57" s="388"/>
      <c r="T57" s="388"/>
      <c r="U57" s="388"/>
      <c r="V57" s="388"/>
      <c r="W57" s="388"/>
      <c r="X57" s="388"/>
      <c r="Y57" s="388"/>
      <c r="Z57" s="388"/>
      <c r="AA57" s="388"/>
      <c r="AB57" s="388"/>
      <c r="AC57" s="388"/>
      <c r="AD57" s="388"/>
      <c r="AE57" s="390"/>
      <c r="AF57" s="388"/>
      <c r="AG57" s="388"/>
      <c r="AH57" s="388"/>
      <c r="AI57" s="388"/>
      <c r="AJ57" s="388"/>
      <c r="AK57" s="388"/>
      <c r="AL57" s="388"/>
      <c r="AM57" s="388"/>
      <c r="AN57" s="388"/>
      <c r="AO57" s="388"/>
      <c r="AP57" s="388"/>
      <c r="AQ57" s="388"/>
      <c r="AR57" s="388"/>
      <c r="AS57" s="388"/>
      <c r="AT57" s="388"/>
      <c r="AU57" s="388"/>
      <c r="AV57" s="388"/>
      <c r="AW57" s="388"/>
      <c r="AX57" s="388"/>
      <c r="AY57" s="388"/>
      <c r="AZ57" s="388"/>
      <c r="BA57" s="388"/>
      <c r="BB57" s="388"/>
      <c r="BC57" s="388"/>
      <c r="BD57" s="388"/>
      <c r="BE57" s="388"/>
      <c r="BF57" s="388"/>
      <c r="BG57" s="388"/>
      <c r="BH57" s="388"/>
      <c r="BI57" s="388"/>
      <c r="BJ57" s="388"/>
      <c r="BK57" s="388"/>
      <c r="BL57" s="388"/>
      <c r="BM57" s="388"/>
      <c r="BN57" s="388"/>
      <c r="BO57" s="388">
        <v>0.59</v>
      </c>
      <c r="BP57" s="388">
        <v>0</v>
      </c>
      <c r="BQ57" s="388">
        <v>0.56999999999999995</v>
      </c>
      <c r="BR57" s="391">
        <v>5</v>
      </c>
      <c r="BS57" s="388">
        <v>0.5</v>
      </c>
      <c r="BT57" s="391">
        <v>25</v>
      </c>
      <c r="BU57" s="388">
        <v>0.45</v>
      </c>
      <c r="BV57" s="391">
        <v>50</v>
      </c>
      <c r="BW57" s="388">
        <v>0.4</v>
      </c>
      <c r="BX57" s="391">
        <v>150</v>
      </c>
      <c r="BY57" s="388">
        <v>0.35</v>
      </c>
    </row>
    <row r="58" spans="1:77" x14ac:dyDescent="0.25">
      <c r="A58" s="376" t="s">
        <v>297</v>
      </c>
      <c r="B58" s="376"/>
      <c r="C58" s="376"/>
      <c r="D58" s="392"/>
      <c r="E58" s="376"/>
      <c r="F58" s="376"/>
      <c r="G58" s="376"/>
      <c r="H58" s="376"/>
      <c r="I58" s="376"/>
      <c r="J58" s="376"/>
      <c r="K58" s="376"/>
      <c r="L58" s="376" t="str">
        <f t="shared" si="0"/>
        <v/>
      </c>
      <c r="M58" s="376"/>
      <c r="N58" s="376"/>
      <c r="O58" s="376"/>
      <c r="P58" s="376"/>
      <c r="Q58" s="376"/>
      <c r="R58" s="376"/>
      <c r="S58" s="376"/>
      <c r="T58" s="376"/>
      <c r="U58" s="376"/>
      <c r="V58" s="376"/>
      <c r="W58" s="376"/>
      <c r="X58" s="376"/>
      <c r="Y58" s="376"/>
      <c r="Z58" s="376"/>
      <c r="AA58" s="376"/>
      <c r="AB58" s="376"/>
      <c r="AC58" s="376"/>
      <c r="AD58" s="376"/>
      <c r="AE58" s="394"/>
      <c r="AF58" s="376"/>
      <c r="AG58" s="376"/>
      <c r="AH58" s="376"/>
      <c r="AI58" s="376"/>
      <c r="AJ58" s="376"/>
      <c r="AK58" s="376"/>
      <c r="AL58" s="376"/>
      <c r="AM58" s="376"/>
      <c r="AN58" s="376"/>
      <c r="AO58" s="376"/>
      <c r="AP58" s="376"/>
      <c r="AQ58" s="376"/>
      <c r="AR58" s="376"/>
      <c r="AS58" s="376"/>
      <c r="AT58" s="376"/>
      <c r="AU58" s="376"/>
      <c r="AV58" s="376"/>
      <c r="AW58" s="376"/>
      <c r="AX58" s="376"/>
      <c r="AY58" s="376"/>
      <c r="AZ58" s="376"/>
      <c r="BA58" s="376"/>
      <c r="BB58" s="376"/>
      <c r="BC58" s="376"/>
      <c r="BD58" s="376"/>
      <c r="BE58" s="376"/>
      <c r="BF58" s="376"/>
      <c r="BG58" s="376"/>
      <c r="BH58" s="376"/>
      <c r="BI58" s="376"/>
      <c r="BJ58" s="376"/>
      <c r="BK58" s="376"/>
      <c r="BL58" s="376"/>
      <c r="BM58" s="376"/>
      <c r="BN58" s="376"/>
      <c r="BO58" s="376">
        <v>0.59</v>
      </c>
      <c r="BP58" s="376">
        <v>0</v>
      </c>
      <c r="BQ58" s="376">
        <v>0.56999999999999995</v>
      </c>
      <c r="BR58" s="393">
        <v>5</v>
      </c>
      <c r="BS58" s="376">
        <v>0.5</v>
      </c>
      <c r="BT58" s="393">
        <v>25</v>
      </c>
      <c r="BU58" s="376">
        <v>0.45</v>
      </c>
      <c r="BV58" s="393">
        <v>50</v>
      </c>
      <c r="BW58" s="376">
        <v>0.4</v>
      </c>
      <c r="BX58" s="393">
        <v>125</v>
      </c>
      <c r="BY58" s="376">
        <v>0.35</v>
      </c>
    </row>
    <row r="59" spans="1:77" x14ac:dyDescent="0.25">
      <c r="A59" s="388" t="s">
        <v>312</v>
      </c>
      <c r="B59" s="388"/>
      <c r="C59" s="389"/>
      <c r="D59" s="389"/>
      <c r="E59" s="388"/>
      <c r="F59" s="388"/>
      <c r="G59" s="388"/>
      <c r="H59" s="388"/>
      <c r="I59" s="388"/>
      <c r="J59" s="388"/>
      <c r="K59" s="388"/>
      <c r="L59" s="388" t="str">
        <f t="shared" si="0"/>
        <v/>
      </c>
      <c r="M59" s="388"/>
      <c r="N59" s="388"/>
      <c r="O59" s="388"/>
      <c r="P59" s="388"/>
      <c r="Q59" s="388"/>
      <c r="R59" s="388"/>
      <c r="S59" s="388"/>
      <c r="T59" s="388"/>
      <c r="U59" s="388"/>
      <c r="V59" s="388"/>
      <c r="W59" s="388"/>
      <c r="X59" s="388"/>
      <c r="Y59" s="388"/>
      <c r="Z59" s="388"/>
      <c r="AA59" s="388"/>
      <c r="AB59" s="388"/>
      <c r="AC59" s="388"/>
      <c r="AD59" s="388"/>
      <c r="AE59" s="390"/>
      <c r="AF59" s="388"/>
      <c r="AG59" s="388"/>
      <c r="AH59" s="388"/>
      <c r="AI59" s="388"/>
      <c r="AJ59" s="388"/>
      <c r="AK59" s="388"/>
      <c r="AL59" s="388"/>
      <c r="AM59" s="388"/>
      <c r="AN59" s="388"/>
      <c r="AO59" s="388"/>
      <c r="AP59" s="388"/>
      <c r="AQ59" s="388"/>
      <c r="AR59" s="388"/>
      <c r="AS59" s="388"/>
      <c r="AT59" s="388"/>
      <c r="AU59" s="388"/>
      <c r="AV59" s="388"/>
      <c r="AW59" s="388"/>
      <c r="AX59" s="388"/>
      <c r="AY59" s="388"/>
      <c r="AZ59" s="388"/>
      <c r="BA59" s="388"/>
      <c r="BB59" s="388"/>
      <c r="BC59" s="388"/>
      <c r="BD59" s="388"/>
      <c r="BE59" s="388"/>
      <c r="BF59" s="388"/>
      <c r="BG59" s="388"/>
      <c r="BH59" s="388"/>
      <c r="BI59" s="388"/>
      <c r="BJ59" s="388"/>
      <c r="BK59" s="388"/>
      <c r="BL59" s="388"/>
      <c r="BM59" s="388"/>
      <c r="BN59" s="388"/>
      <c r="BO59" s="388">
        <v>0.59</v>
      </c>
      <c r="BP59" s="388">
        <v>0</v>
      </c>
      <c r="BQ59" s="388">
        <v>0.56999999999999995</v>
      </c>
      <c r="BR59" s="391">
        <v>5</v>
      </c>
      <c r="BS59" s="388">
        <v>0.5</v>
      </c>
      <c r="BT59" s="391">
        <v>25</v>
      </c>
      <c r="BU59" s="388">
        <v>0.45</v>
      </c>
      <c r="BV59" s="391">
        <v>50</v>
      </c>
      <c r="BW59" s="388">
        <v>0.4</v>
      </c>
      <c r="BX59" s="391">
        <v>280</v>
      </c>
      <c r="BY59" s="388">
        <v>0.35</v>
      </c>
    </row>
    <row r="60" spans="1:77" x14ac:dyDescent="0.25">
      <c r="A60" s="376" t="s">
        <v>1781</v>
      </c>
      <c r="B60" s="376"/>
      <c r="C60" s="376"/>
      <c r="D60" s="392"/>
      <c r="E60" s="376"/>
      <c r="F60" s="376"/>
      <c r="G60" s="376"/>
      <c r="H60" s="376"/>
      <c r="I60" s="376"/>
      <c r="J60" s="376"/>
      <c r="K60" s="376"/>
      <c r="L60" s="376" t="str">
        <f t="shared" si="0"/>
        <v/>
      </c>
      <c r="M60" s="376"/>
      <c r="N60" s="376"/>
      <c r="O60" s="376"/>
      <c r="P60" s="376"/>
      <c r="Q60" s="376"/>
      <c r="R60" s="376"/>
      <c r="S60" s="376"/>
      <c r="T60" s="376"/>
      <c r="U60" s="376"/>
      <c r="V60" s="376"/>
      <c r="W60" s="376"/>
      <c r="X60" s="376"/>
      <c r="Y60" s="376"/>
      <c r="Z60" s="376"/>
      <c r="AA60" s="388"/>
      <c r="AB60" s="376"/>
      <c r="AC60" s="376"/>
      <c r="AD60" s="376"/>
      <c r="AE60" s="394"/>
      <c r="AF60" s="376"/>
      <c r="AG60" s="376"/>
      <c r="AH60" s="37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v>0.59</v>
      </c>
      <c r="BP60" s="376">
        <v>0</v>
      </c>
      <c r="BQ60" s="376">
        <v>0.56999999999999995</v>
      </c>
      <c r="BR60" s="393">
        <v>5</v>
      </c>
      <c r="BS60" s="376">
        <v>0.5</v>
      </c>
      <c r="BT60" s="393">
        <v>25</v>
      </c>
      <c r="BU60" s="376">
        <v>0.45</v>
      </c>
      <c r="BV60" s="393">
        <v>50</v>
      </c>
      <c r="BW60" s="376">
        <v>0.4</v>
      </c>
      <c r="BX60" s="393">
        <v>200</v>
      </c>
      <c r="BY60" s="376">
        <v>0.35</v>
      </c>
    </row>
    <row r="61" spans="1:77" x14ac:dyDescent="0.25">
      <c r="A61" s="388" t="s">
        <v>314</v>
      </c>
      <c r="B61" s="388"/>
      <c r="C61" s="388"/>
      <c r="D61" s="389"/>
      <c r="E61" s="388"/>
      <c r="F61" s="388"/>
      <c r="G61" s="388"/>
      <c r="H61" s="388"/>
      <c r="I61" s="388"/>
      <c r="J61" s="388"/>
      <c r="K61" s="388"/>
      <c r="L61" s="388" t="str">
        <f t="shared" si="0"/>
        <v/>
      </c>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388"/>
      <c r="AP61" s="388"/>
      <c r="AQ61" s="388"/>
      <c r="AR61" s="388"/>
      <c r="AS61" s="388"/>
      <c r="AT61" s="388"/>
      <c r="AU61" s="388"/>
      <c r="AV61" s="388"/>
      <c r="AW61" s="388"/>
      <c r="AX61" s="388"/>
      <c r="AY61" s="388"/>
      <c r="AZ61" s="388"/>
      <c r="BA61" s="388"/>
      <c r="BB61" s="388"/>
      <c r="BC61" s="388"/>
      <c r="BD61" s="388"/>
      <c r="BE61" s="388"/>
      <c r="BF61" s="388"/>
      <c r="BG61" s="388"/>
      <c r="BH61" s="388"/>
      <c r="BI61" s="388"/>
      <c r="BJ61" s="388"/>
      <c r="BK61" s="388"/>
      <c r="BL61" s="388"/>
      <c r="BM61" s="388"/>
      <c r="BN61" s="388"/>
      <c r="BO61" s="388">
        <v>0.59</v>
      </c>
      <c r="BP61" s="388">
        <v>0</v>
      </c>
      <c r="BQ61" s="388">
        <v>0.56999999999999995</v>
      </c>
      <c r="BR61" s="391">
        <v>5</v>
      </c>
      <c r="BS61" s="388">
        <v>0.5</v>
      </c>
      <c r="BT61" s="391">
        <v>25</v>
      </c>
      <c r="BU61" s="388">
        <v>0.45</v>
      </c>
      <c r="BV61" s="391">
        <v>50</v>
      </c>
      <c r="BW61" s="388">
        <v>0.4</v>
      </c>
      <c r="BX61" s="391">
        <v>280</v>
      </c>
      <c r="BY61" s="388">
        <v>0.35</v>
      </c>
    </row>
    <row r="62" spans="1:77" x14ac:dyDescent="0.25">
      <c r="A62" s="376" t="s">
        <v>315</v>
      </c>
      <c r="B62" s="376"/>
      <c r="C62" s="376"/>
      <c r="D62" s="392"/>
      <c r="E62" s="376"/>
      <c r="F62" s="376"/>
      <c r="G62" s="376"/>
      <c r="H62" s="376"/>
      <c r="I62" s="376"/>
      <c r="J62" s="376"/>
      <c r="K62" s="376"/>
      <c r="L62" s="376" t="str">
        <f t="shared" si="0"/>
        <v/>
      </c>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6"/>
      <c r="BN62" s="376"/>
      <c r="BO62" s="376">
        <v>0.59</v>
      </c>
      <c r="BP62" s="376">
        <v>0</v>
      </c>
      <c r="BQ62" s="376">
        <v>0.56999999999999995</v>
      </c>
      <c r="BR62" s="393">
        <v>5</v>
      </c>
      <c r="BS62" s="376">
        <v>0.5</v>
      </c>
      <c r="BT62" s="393">
        <v>25</v>
      </c>
      <c r="BU62" s="376">
        <v>0.45</v>
      </c>
      <c r="BV62" s="393">
        <v>50</v>
      </c>
      <c r="BW62" s="376">
        <v>0.4</v>
      </c>
      <c r="BX62" s="393">
        <v>280</v>
      </c>
      <c r="BY62" s="376">
        <v>0.35</v>
      </c>
    </row>
    <row r="63" spans="1:77" x14ac:dyDescent="0.25">
      <c r="A63" s="388" t="s">
        <v>317</v>
      </c>
      <c r="B63" s="388"/>
      <c r="C63" s="388"/>
      <c r="D63" s="389"/>
      <c r="E63" s="388"/>
      <c r="F63" s="388"/>
      <c r="G63" s="388"/>
      <c r="H63" s="388"/>
      <c r="I63" s="388"/>
      <c r="J63" s="388"/>
      <c r="K63" s="388"/>
      <c r="L63" s="388" t="str">
        <f t="shared" si="0"/>
        <v/>
      </c>
      <c r="M63" s="388"/>
      <c r="N63" s="388"/>
      <c r="O63" s="388"/>
      <c r="P63" s="388"/>
      <c r="Q63" s="388"/>
      <c r="R63" s="388"/>
      <c r="S63" s="388"/>
      <c r="T63" s="388"/>
      <c r="U63" s="388"/>
      <c r="V63" s="388"/>
      <c r="W63" s="388"/>
      <c r="X63" s="388"/>
      <c r="Y63" s="388"/>
      <c r="Z63" s="388"/>
      <c r="AA63" s="388"/>
      <c r="AB63" s="388"/>
      <c r="AC63" s="388"/>
      <c r="AD63" s="388"/>
      <c r="AE63" s="390"/>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v>0.59</v>
      </c>
      <c r="BP63" s="388">
        <v>0</v>
      </c>
      <c r="BQ63" s="388">
        <v>0.56999999999999995</v>
      </c>
      <c r="BR63" s="391">
        <v>5</v>
      </c>
      <c r="BS63" s="388">
        <v>0.5</v>
      </c>
      <c r="BT63" s="391">
        <v>25</v>
      </c>
      <c r="BU63" s="388">
        <v>0.45</v>
      </c>
      <c r="BV63" s="391">
        <v>50</v>
      </c>
      <c r="BW63" s="388">
        <v>0.4</v>
      </c>
      <c r="BX63" s="391">
        <v>280</v>
      </c>
      <c r="BY63" s="388">
        <v>0.35</v>
      </c>
    </row>
    <row r="64" spans="1:77" x14ac:dyDescent="0.25">
      <c r="A64" s="376" t="s">
        <v>321</v>
      </c>
      <c r="B64" s="376"/>
      <c r="C64" s="376"/>
      <c r="D64" s="392"/>
      <c r="E64" s="376"/>
      <c r="F64" s="376"/>
      <c r="G64" s="376"/>
      <c r="H64" s="376"/>
      <c r="I64" s="376"/>
      <c r="J64" s="376"/>
      <c r="K64" s="376"/>
      <c r="L64" s="376" t="str">
        <f t="shared" si="0"/>
        <v/>
      </c>
      <c r="M64" s="376"/>
      <c r="N64" s="376"/>
      <c r="O64" s="376"/>
      <c r="P64" s="376"/>
      <c r="Q64" s="376"/>
      <c r="R64" s="376"/>
      <c r="S64" s="376"/>
      <c r="T64" s="376"/>
      <c r="U64" s="376"/>
      <c r="V64" s="376"/>
      <c r="W64" s="376"/>
      <c r="X64" s="376"/>
      <c r="Y64" s="376"/>
      <c r="Z64" s="376"/>
      <c r="AA64" s="388"/>
      <c r="AB64" s="376"/>
      <c r="AC64" s="376"/>
      <c r="AD64" s="376"/>
      <c r="AE64" s="394"/>
      <c r="AF64" s="376"/>
      <c r="AG64" s="376"/>
      <c r="AH64" s="376"/>
      <c r="AI64" s="376"/>
      <c r="AJ64" s="376"/>
      <c r="AK64" s="376"/>
      <c r="AL64" s="376"/>
      <c r="AM64" s="376"/>
      <c r="AN64" s="376"/>
      <c r="AO64" s="376"/>
      <c r="AP64" s="376"/>
      <c r="AQ64" s="376"/>
      <c r="AR64" s="376"/>
      <c r="AS64" s="376"/>
      <c r="AT64" s="376"/>
      <c r="AU64" s="376"/>
      <c r="AV64" s="376"/>
      <c r="AW64" s="376"/>
      <c r="AX64" s="376"/>
      <c r="AY64" s="376"/>
      <c r="AZ64" s="376"/>
      <c r="BA64" s="376"/>
      <c r="BB64" s="376"/>
      <c r="BC64" s="376"/>
      <c r="BD64" s="376"/>
      <c r="BE64" s="376"/>
      <c r="BF64" s="376"/>
      <c r="BG64" s="376"/>
      <c r="BH64" s="376"/>
      <c r="BI64" s="376"/>
      <c r="BJ64" s="376"/>
      <c r="BK64" s="376"/>
      <c r="BL64" s="376"/>
      <c r="BM64" s="376"/>
      <c r="BN64" s="376"/>
      <c r="BO64" s="376">
        <v>0.59</v>
      </c>
      <c r="BP64" s="376">
        <v>0</v>
      </c>
      <c r="BQ64" s="376">
        <v>0.56999999999999995</v>
      </c>
      <c r="BR64" s="393">
        <v>5</v>
      </c>
      <c r="BS64" s="376">
        <v>0.5</v>
      </c>
      <c r="BT64" s="393">
        <v>25</v>
      </c>
      <c r="BU64" s="376">
        <v>0.45</v>
      </c>
      <c r="BV64" s="393">
        <v>50</v>
      </c>
      <c r="BW64" s="376">
        <v>0.4</v>
      </c>
      <c r="BX64" s="393">
        <v>200</v>
      </c>
      <c r="BY64" s="376">
        <v>0.35</v>
      </c>
    </row>
    <row r="65" spans="1:77" x14ac:dyDescent="0.25">
      <c r="A65" s="388" t="s">
        <v>323</v>
      </c>
      <c r="B65" s="388"/>
      <c r="C65" s="388"/>
      <c r="D65" s="389"/>
      <c r="E65" s="388"/>
      <c r="F65" s="388"/>
      <c r="G65" s="388"/>
      <c r="H65" s="388"/>
      <c r="I65" s="388"/>
      <c r="J65" s="388"/>
      <c r="K65" s="388"/>
      <c r="L65" s="388" t="str">
        <f t="shared" si="0"/>
        <v/>
      </c>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c r="BO65" s="388">
        <v>0.59</v>
      </c>
      <c r="BP65" s="388">
        <v>0</v>
      </c>
      <c r="BQ65" s="388">
        <v>0.56999999999999995</v>
      </c>
      <c r="BR65" s="391">
        <v>5</v>
      </c>
      <c r="BS65" s="388">
        <v>0.5</v>
      </c>
      <c r="BT65" s="391">
        <v>25</v>
      </c>
      <c r="BU65" s="388">
        <v>0.45</v>
      </c>
      <c r="BV65" s="391">
        <v>50</v>
      </c>
      <c r="BW65" s="388">
        <v>0.4</v>
      </c>
      <c r="BX65" s="391">
        <v>150</v>
      </c>
      <c r="BY65" s="388">
        <v>0.35</v>
      </c>
    </row>
    <row r="66" spans="1:77" x14ac:dyDescent="0.25">
      <c r="A66" s="376" t="s">
        <v>325</v>
      </c>
      <c r="B66" s="376"/>
      <c r="C66" s="376"/>
      <c r="D66" s="392"/>
      <c r="E66" s="376"/>
      <c r="F66" s="376"/>
      <c r="G66" s="376"/>
      <c r="H66" s="376"/>
      <c r="I66" s="376"/>
      <c r="J66" s="376"/>
      <c r="K66" s="376"/>
      <c r="L66" s="376" t="str">
        <f t="shared" si="0"/>
        <v/>
      </c>
      <c r="M66" s="376"/>
      <c r="N66" s="376"/>
      <c r="O66" s="376"/>
      <c r="P66" s="376"/>
      <c r="Q66" s="376"/>
      <c r="R66" s="376"/>
      <c r="S66" s="376"/>
      <c r="T66" s="376"/>
      <c r="U66" s="376"/>
      <c r="V66" s="376"/>
      <c r="W66" s="376"/>
      <c r="X66" s="376"/>
      <c r="Y66" s="376"/>
      <c r="Z66" s="376"/>
      <c r="AA66" s="388"/>
      <c r="AB66" s="376"/>
      <c r="AC66" s="376"/>
      <c r="AD66" s="376"/>
      <c r="AE66" s="394"/>
      <c r="AF66" s="376"/>
      <c r="AG66" s="376"/>
      <c r="AH66" s="376"/>
      <c r="AI66" s="376"/>
      <c r="AJ66" s="376"/>
      <c r="AK66" s="376"/>
      <c r="AL66" s="376"/>
      <c r="AM66" s="376"/>
      <c r="AN66" s="376"/>
      <c r="AO66" s="376"/>
      <c r="AP66" s="376"/>
      <c r="AQ66" s="376"/>
      <c r="AR66" s="376"/>
      <c r="AS66" s="376"/>
      <c r="AT66" s="376"/>
      <c r="AU66" s="376"/>
      <c r="AV66" s="376"/>
      <c r="AW66" s="376"/>
      <c r="AX66" s="376"/>
      <c r="AY66" s="376"/>
      <c r="AZ66" s="376"/>
      <c r="BA66" s="376"/>
      <c r="BB66" s="376"/>
      <c r="BC66" s="376"/>
      <c r="BD66" s="376"/>
      <c r="BE66" s="376"/>
      <c r="BF66" s="376"/>
      <c r="BG66" s="376"/>
      <c r="BH66" s="376"/>
      <c r="BI66" s="376"/>
      <c r="BJ66" s="376"/>
      <c r="BK66" s="376"/>
      <c r="BL66" s="376"/>
      <c r="BM66" s="376"/>
      <c r="BN66" s="376"/>
      <c r="BO66" s="376">
        <v>0.59</v>
      </c>
      <c r="BP66" s="376">
        <v>0</v>
      </c>
      <c r="BQ66" s="376">
        <v>0.56999999999999995</v>
      </c>
      <c r="BR66" s="393">
        <v>5</v>
      </c>
      <c r="BS66" s="376">
        <v>0.5</v>
      </c>
      <c r="BT66" s="393">
        <v>25</v>
      </c>
      <c r="BU66" s="376">
        <v>0.45</v>
      </c>
      <c r="BV66" s="393">
        <v>50</v>
      </c>
      <c r="BW66" s="376">
        <v>0.4</v>
      </c>
      <c r="BX66" s="393">
        <v>200</v>
      </c>
      <c r="BY66" s="376">
        <v>0.35</v>
      </c>
    </row>
    <row r="67" spans="1:77" x14ac:dyDescent="0.25">
      <c r="A67" s="388" t="s">
        <v>326</v>
      </c>
      <c r="B67" s="388"/>
      <c r="C67" s="388"/>
      <c r="D67" s="389"/>
      <c r="E67" s="388"/>
      <c r="F67" s="388"/>
      <c r="G67" s="388"/>
      <c r="H67" s="388"/>
      <c r="I67" s="388"/>
      <c r="J67" s="388"/>
      <c r="K67" s="388"/>
      <c r="L67" s="388" t="str">
        <f t="shared" ref="L67:L130" si="1">IF(C67="X","",(P67 &amp; I67 &amp;J67 &amp;K67 &amp; AA67 &amp; AQ67 &amp; BC67))</f>
        <v/>
      </c>
      <c r="M67" s="388"/>
      <c r="N67" s="388"/>
      <c r="O67" s="388"/>
      <c r="P67" s="388"/>
      <c r="Q67" s="388"/>
      <c r="R67" s="388"/>
      <c r="S67" s="388"/>
      <c r="T67" s="388"/>
      <c r="U67" s="388"/>
      <c r="V67" s="388"/>
      <c r="W67" s="388"/>
      <c r="X67" s="388"/>
      <c r="Y67" s="388"/>
      <c r="Z67" s="388"/>
      <c r="AA67" s="388"/>
      <c r="AB67" s="388"/>
      <c r="AC67" s="388"/>
      <c r="AD67" s="388"/>
      <c r="AE67" s="390"/>
      <c r="AF67" s="388"/>
      <c r="AG67" s="388"/>
      <c r="AH67" s="388"/>
      <c r="AI67" s="388"/>
      <c r="AJ67" s="388"/>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v>0.59</v>
      </c>
      <c r="BP67" s="388">
        <v>0</v>
      </c>
      <c r="BQ67" s="388">
        <v>0.56999999999999995</v>
      </c>
      <c r="BR67" s="391">
        <v>5</v>
      </c>
      <c r="BS67" s="388">
        <v>0.5</v>
      </c>
      <c r="BT67" s="391">
        <v>25</v>
      </c>
      <c r="BU67" s="388">
        <v>0.45</v>
      </c>
      <c r="BV67" s="391">
        <v>50</v>
      </c>
      <c r="BW67" s="388">
        <v>0.4</v>
      </c>
      <c r="BX67" s="391">
        <v>150</v>
      </c>
      <c r="BY67" s="388">
        <v>0.35</v>
      </c>
    </row>
    <row r="68" spans="1:77" x14ac:dyDescent="0.25">
      <c r="A68" s="376" t="s">
        <v>329</v>
      </c>
      <c r="B68" s="376"/>
      <c r="C68" s="376"/>
      <c r="D68" s="392"/>
      <c r="E68" s="376"/>
      <c r="F68" s="376"/>
      <c r="G68" s="376"/>
      <c r="H68" s="376"/>
      <c r="I68" s="376"/>
      <c r="J68" s="376"/>
      <c r="K68" s="376"/>
      <c r="L68" s="376" t="str">
        <f t="shared" si="1"/>
        <v/>
      </c>
      <c r="M68" s="376"/>
      <c r="N68" s="376"/>
      <c r="O68" s="376"/>
      <c r="P68" s="376"/>
      <c r="Q68" s="376"/>
      <c r="R68" s="376"/>
      <c r="S68" s="376"/>
      <c r="T68" s="376"/>
      <c r="U68" s="376"/>
      <c r="V68" s="376"/>
      <c r="W68" s="376"/>
      <c r="X68" s="376"/>
      <c r="Y68" s="376"/>
      <c r="Z68" s="376"/>
      <c r="AA68" s="376"/>
      <c r="AB68" s="376"/>
      <c r="AC68" s="376"/>
      <c r="AD68" s="376"/>
      <c r="AE68" s="394"/>
      <c r="AF68" s="376"/>
      <c r="AG68" s="376"/>
      <c r="AH68" s="376"/>
      <c r="AI68" s="376"/>
      <c r="AJ68" s="376"/>
      <c r="AK68" s="376"/>
      <c r="AL68" s="376"/>
      <c r="AM68" s="376"/>
      <c r="AN68" s="376"/>
      <c r="AO68" s="376"/>
      <c r="AP68" s="376"/>
      <c r="AQ68" s="376"/>
      <c r="AR68" s="376"/>
      <c r="AS68" s="376"/>
      <c r="AT68" s="376"/>
      <c r="AU68" s="376"/>
      <c r="AV68" s="376"/>
      <c r="AW68" s="376"/>
      <c r="AX68" s="376"/>
      <c r="AY68" s="376"/>
      <c r="AZ68" s="376"/>
      <c r="BA68" s="376"/>
      <c r="BB68" s="376"/>
      <c r="BC68" s="376"/>
      <c r="BD68" s="376"/>
      <c r="BE68" s="376"/>
      <c r="BF68" s="376"/>
      <c r="BG68" s="376"/>
      <c r="BH68" s="376"/>
      <c r="BI68" s="376"/>
      <c r="BJ68" s="376"/>
      <c r="BK68" s="376"/>
      <c r="BL68" s="376"/>
      <c r="BM68" s="376"/>
      <c r="BN68" s="376"/>
      <c r="BO68" s="376">
        <v>0.59</v>
      </c>
      <c r="BP68" s="376">
        <v>0</v>
      </c>
      <c r="BQ68" s="376">
        <v>0.56999999999999995</v>
      </c>
      <c r="BR68" s="393">
        <v>5</v>
      </c>
      <c r="BS68" s="376">
        <v>0.5</v>
      </c>
      <c r="BT68" s="393">
        <v>25</v>
      </c>
      <c r="BU68" s="376">
        <v>0.45</v>
      </c>
      <c r="BV68" s="393">
        <v>50</v>
      </c>
      <c r="BW68" s="376">
        <v>0.4</v>
      </c>
      <c r="BX68" s="393">
        <v>125</v>
      </c>
      <c r="BY68" s="376">
        <v>0.35</v>
      </c>
    </row>
    <row r="69" spans="1:77" x14ac:dyDescent="0.25">
      <c r="A69" s="388" t="s">
        <v>201</v>
      </c>
      <c r="B69" s="388"/>
      <c r="C69" s="388"/>
      <c r="D69" s="389"/>
      <c r="E69" s="388"/>
      <c r="F69" s="388"/>
      <c r="G69" s="388"/>
      <c r="H69" s="388"/>
      <c r="I69" s="388"/>
      <c r="J69" s="388"/>
      <c r="K69" s="388"/>
      <c r="L69" s="388" t="str">
        <f t="shared" si="1"/>
        <v/>
      </c>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8"/>
      <c r="AZ69" s="388"/>
      <c r="BA69" s="388"/>
      <c r="BB69" s="388"/>
      <c r="BC69" s="388"/>
      <c r="BD69" s="388"/>
      <c r="BE69" s="388"/>
      <c r="BF69" s="388"/>
      <c r="BG69" s="388"/>
      <c r="BH69" s="388"/>
      <c r="BI69" s="388"/>
      <c r="BJ69" s="388"/>
      <c r="BK69" s="388"/>
      <c r="BL69" s="388"/>
      <c r="BM69" s="388"/>
      <c r="BN69" s="388"/>
      <c r="BO69" s="388">
        <v>0.56999999999999995</v>
      </c>
      <c r="BP69" s="388">
        <v>0</v>
      </c>
      <c r="BQ69" s="388">
        <v>0.55000000000000004</v>
      </c>
      <c r="BR69" s="391">
        <v>10</v>
      </c>
      <c r="BS69" s="388">
        <v>0.5</v>
      </c>
      <c r="BT69" s="391">
        <v>25</v>
      </c>
      <c r="BU69" s="388">
        <v>0.45</v>
      </c>
      <c r="BV69" s="391">
        <v>400</v>
      </c>
      <c r="BW69" s="388">
        <v>0.36</v>
      </c>
      <c r="BX69" s="391">
        <v>400</v>
      </c>
      <c r="BY69" s="388">
        <v>0.36</v>
      </c>
    </row>
    <row r="70" spans="1:77" x14ac:dyDescent="0.25">
      <c r="A70" s="376" t="s">
        <v>217</v>
      </c>
      <c r="B70" s="376"/>
      <c r="C70" s="376"/>
      <c r="D70" s="392"/>
      <c r="E70" s="376"/>
      <c r="F70" s="376"/>
      <c r="G70" s="376"/>
      <c r="H70" s="376"/>
      <c r="I70" s="376"/>
      <c r="J70" s="376"/>
      <c r="K70" s="376"/>
      <c r="L70" s="376" t="str">
        <f t="shared" si="1"/>
        <v/>
      </c>
      <c r="M70" s="376"/>
      <c r="N70" s="376"/>
      <c r="O70" s="376"/>
      <c r="P70" s="376"/>
      <c r="Q70" s="376"/>
      <c r="R70" s="376"/>
      <c r="S70" s="376"/>
      <c r="T70" s="376"/>
      <c r="U70" s="376"/>
      <c r="V70" s="376"/>
      <c r="W70" s="376"/>
      <c r="X70" s="376"/>
      <c r="Y70" s="376"/>
      <c r="Z70" s="376"/>
      <c r="AA70" s="388"/>
      <c r="AB70" s="376"/>
      <c r="AC70" s="376"/>
      <c r="AD70" s="376"/>
      <c r="AE70" s="394"/>
      <c r="AF70" s="376"/>
      <c r="AG70" s="376"/>
      <c r="AH70" s="376"/>
      <c r="AI70" s="376"/>
      <c r="AJ70" s="376"/>
      <c r="AK70" s="376"/>
      <c r="AL70" s="376"/>
      <c r="AM70" s="376"/>
      <c r="AN70" s="376"/>
      <c r="AO70" s="376"/>
      <c r="AP70" s="376"/>
      <c r="AQ70" s="376"/>
      <c r="AR70" s="376"/>
      <c r="AS70" s="376"/>
      <c r="AT70" s="376"/>
      <c r="AU70" s="376"/>
      <c r="AV70" s="376"/>
      <c r="AW70" s="376"/>
      <c r="AX70" s="376"/>
      <c r="AY70" s="376"/>
      <c r="AZ70" s="376"/>
      <c r="BA70" s="376"/>
      <c r="BB70" s="376"/>
      <c r="BC70" s="376"/>
      <c r="BD70" s="376"/>
      <c r="BE70" s="376"/>
      <c r="BF70" s="376"/>
      <c r="BG70" s="376"/>
      <c r="BH70" s="376"/>
      <c r="BI70" s="376"/>
      <c r="BJ70" s="376"/>
      <c r="BK70" s="376"/>
      <c r="BL70" s="376"/>
      <c r="BM70" s="376"/>
      <c r="BN70" s="376"/>
      <c r="BO70" s="376">
        <v>0.56999999999999995</v>
      </c>
      <c r="BP70" s="376">
        <v>0</v>
      </c>
      <c r="BQ70" s="376">
        <v>0.55000000000000004</v>
      </c>
      <c r="BR70" s="393">
        <v>10</v>
      </c>
      <c r="BS70" s="376">
        <v>0.5</v>
      </c>
      <c r="BT70" s="393">
        <v>25</v>
      </c>
      <c r="BU70" s="376">
        <v>0.45</v>
      </c>
      <c r="BV70" s="393">
        <v>400</v>
      </c>
      <c r="BW70" s="376">
        <v>0.36</v>
      </c>
      <c r="BX70" s="393">
        <v>400</v>
      </c>
      <c r="BY70" s="376">
        <v>0.36</v>
      </c>
    </row>
    <row r="71" spans="1:77" x14ac:dyDescent="0.25">
      <c r="A71" s="388" t="s">
        <v>234</v>
      </c>
      <c r="B71" s="388"/>
      <c r="C71" s="388"/>
      <c r="D71" s="389"/>
      <c r="E71" s="388"/>
      <c r="F71" s="388"/>
      <c r="G71" s="388"/>
      <c r="H71" s="388"/>
      <c r="I71" s="388"/>
      <c r="J71" s="388"/>
      <c r="K71" s="388"/>
      <c r="L71" s="388" t="str">
        <f t="shared" si="1"/>
        <v/>
      </c>
      <c r="M71" s="388"/>
      <c r="N71" s="388"/>
      <c r="O71" s="388"/>
      <c r="P71" s="388"/>
      <c r="Q71" s="388"/>
      <c r="R71" s="388"/>
      <c r="S71" s="388"/>
      <c r="T71" s="388"/>
      <c r="U71" s="388"/>
      <c r="V71" s="388"/>
      <c r="W71" s="388"/>
      <c r="X71" s="388"/>
      <c r="Y71" s="388"/>
      <c r="Z71" s="388"/>
      <c r="AA71" s="388"/>
      <c r="AB71" s="388"/>
      <c r="AC71" s="388"/>
      <c r="AD71" s="388"/>
      <c r="AE71" s="390"/>
      <c r="AF71" s="388"/>
      <c r="AG71" s="388"/>
      <c r="AH71" s="388"/>
      <c r="AI71" s="388"/>
      <c r="AJ71" s="388"/>
      <c r="AK71" s="388"/>
      <c r="AL71" s="388"/>
      <c r="AM71" s="388"/>
      <c r="AN71" s="388"/>
      <c r="AO71" s="388"/>
      <c r="AP71" s="388"/>
      <c r="AQ71" s="388"/>
      <c r="AR71" s="388"/>
      <c r="AS71" s="388"/>
      <c r="AT71" s="388"/>
      <c r="AU71" s="388"/>
      <c r="AV71" s="388"/>
      <c r="AW71" s="388"/>
      <c r="AX71" s="388"/>
      <c r="AY71" s="388"/>
      <c r="AZ71" s="388"/>
      <c r="BA71" s="388"/>
      <c r="BB71" s="388"/>
      <c r="BC71" s="388"/>
      <c r="BD71" s="388"/>
      <c r="BE71" s="388"/>
      <c r="BF71" s="388"/>
      <c r="BG71" s="388"/>
      <c r="BH71" s="388"/>
      <c r="BI71" s="388"/>
      <c r="BJ71" s="388"/>
      <c r="BK71" s="388"/>
      <c r="BL71" s="388"/>
      <c r="BM71" s="388"/>
      <c r="BN71" s="388"/>
      <c r="BO71" s="388">
        <v>0.56999999999999995</v>
      </c>
      <c r="BP71" s="388">
        <v>0</v>
      </c>
      <c r="BQ71" s="388">
        <v>0.55000000000000004</v>
      </c>
      <c r="BR71" s="391">
        <v>10</v>
      </c>
      <c r="BS71" s="388">
        <v>0.5</v>
      </c>
      <c r="BT71" s="391">
        <v>25</v>
      </c>
      <c r="BU71" s="388">
        <v>0.45</v>
      </c>
      <c r="BV71" s="391">
        <v>400</v>
      </c>
      <c r="BW71" s="388">
        <v>0.36</v>
      </c>
      <c r="BX71" s="391">
        <v>400</v>
      </c>
      <c r="BY71" s="388">
        <v>0.36</v>
      </c>
    </row>
    <row r="72" spans="1:77" x14ac:dyDescent="0.25">
      <c r="A72" s="376" t="s">
        <v>196</v>
      </c>
      <c r="B72" s="376"/>
      <c r="C72" s="376"/>
      <c r="D72" s="392"/>
      <c r="E72" s="376"/>
      <c r="F72" s="376"/>
      <c r="G72" s="376"/>
      <c r="H72" s="376"/>
      <c r="I72" s="376"/>
      <c r="J72" s="376"/>
      <c r="K72" s="376"/>
      <c r="L72" s="376" t="str">
        <f t="shared" si="1"/>
        <v/>
      </c>
      <c r="M72" s="376"/>
      <c r="N72" s="376"/>
      <c r="O72" s="376"/>
      <c r="P72" s="376"/>
      <c r="Q72" s="376"/>
      <c r="R72" s="376"/>
      <c r="S72" s="376"/>
      <c r="T72" s="376"/>
      <c r="U72" s="376"/>
      <c r="V72" s="376"/>
      <c r="W72" s="376"/>
      <c r="X72" s="376"/>
      <c r="Y72" s="376"/>
      <c r="Z72" s="376"/>
      <c r="AA72" s="376"/>
      <c r="AB72" s="376"/>
      <c r="AC72" s="376"/>
      <c r="AD72" s="376"/>
      <c r="AE72" s="394"/>
      <c r="AF72" s="376"/>
      <c r="AG72" s="376"/>
      <c r="AH72" s="376"/>
      <c r="AI72" s="376"/>
      <c r="AJ72" s="376"/>
      <c r="AK72" s="376"/>
      <c r="AL72" s="376"/>
      <c r="AM72" s="376"/>
      <c r="AN72" s="376"/>
      <c r="AO72" s="376"/>
      <c r="AP72" s="376"/>
      <c r="AQ72" s="376"/>
      <c r="AR72" s="376"/>
      <c r="AS72" s="376"/>
      <c r="AT72" s="376"/>
      <c r="AU72" s="376"/>
      <c r="AV72" s="376"/>
      <c r="AW72" s="376"/>
      <c r="AX72" s="376"/>
      <c r="AY72" s="376"/>
      <c r="AZ72" s="376"/>
      <c r="BA72" s="376"/>
      <c r="BB72" s="376"/>
      <c r="BC72" s="376"/>
      <c r="BD72" s="376"/>
      <c r="BE72" s="376"/>
      <c r="BF72" s="376"/>
      <c r="BG72" s="376"/>
      <c r="BH72" s="376"/>
      <c r="BI72" s="376"/>
      <c r="BJ72" s="376"/>
      <c r="BK72" s="376"/>
      <c r="BL72" s="376"/>
      <c r="BM72" s="376"/>
      <c r="BN72" s="376"/>
      <c r="BO72" s="376">
        <v>0.56999999999999995</v>
      </c>
      <c r="BP72" s="376">
        <v>0</v>
      </c>
      <c r="BQ72" s="376">
        <v>0.55000000000000004</v>
      </c>
      <c r="BR72" s="393">
        <v>10</v>
      </c>
      <c r="BS72" s="376">
        <v>0.5</v>
      </c>
      <c r="BT72" s="393">
        <v>25</v>
      </c>
      <c r="BU72" s="376">
        <v>0.45</v>
      </c>
      <c r="BV72" s="393">
        <v>150</v>
      </c>
      <c r="BW72" s="376">
        <v>0.4</v>
      </c>
      <c r="BX72" s="393">
        <v>300</v>
      </c>
      <c r="BY72" s="376">
        <v>0.36</v>
      </c>
    </row>
    <row r="73" spans="1:77" x14ac:dyDescent="0.25">
      <c r="A73" s="388" t="s">
        <v>198</v>
      </c>
      <c r="B73" s="388"/>
      <c r="C73" s="388"/>
      <c r="D73" s="389"/>
      <c r="E73" s="388"/>
      <c r="F73" s="388"/>
      <c r="G73" s="388"/>
      <c r="H73" s="388"/>
      <c r="I73" s="388"/>
      <c r="J73" s="388"/>
      <c r="K73" s="388"/>
      <c r="L73" s="388" t="str">
        <f t="shared" si="1"/>
        <v/>
      </c>
      <c r="M73" s="388"/>
      <c r="N73" s="388"/>
      <c r="O73" s="388"/>
      <c r="P73" s="388"/>
      <c r="Q73" s="388"/>
      <c r="R73" s="388"/>
      <c r="S73" s="388"/>
      <c r="T73" s="388"/>
      <c r="U73" s="388"/>
      <c r="V73" s="388"/>
      <c r="W73" s="388"/>
      <c r="X73" s="388"/>
      <c r="Y73" s="388"/>
      <c r="Z73" s="388"/>
      <c r="AA73" s="388"/>
      <c r="AB73" s="388"/>
      <c r="AC73" s="388"/>
      <c r="AD73" s="388"/>
      <c r="AE73" s="390"/>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v>0.56999999999999995</v>
      </c>
      <c r="BP73" s="388">
        <v>0</v>
      </c>
      <c r="BQ73" s="388">
        <v>0.55000000000000004</v>
      </c>
      <c r="BR73" s="391">
        <v>10</v>
      </c>
      <c r="BS73" s="388">
        <v>0.5</v>
      </c>
      <c r="BT73" s="391">
        <v>25</v>
      </c>
      <c r="BU73" s="388">
        <v>0.45</v>
      </c>
      <c r="BV73" s="391">
        <v>200</v>
      </c>
      <c r="BW73" s="388">
        <v>0.4</v>
      </c>
      <c r="BX73" s="391">
        <v>400</v>
      </c>
      <c r="BY73" s="388">
        <v>0.36</v>
      </c>
    </row>
    <row r="74" spans="1:77" x14ac:dyDescent="0.25">
      <c r="A74" s="376" t="s">
        <v>199</v>
      </c>
      <c r="B74" s="376"/>
      <c r="C74" s="376"/>
      <c r="D74" s="392"/>
      <c r="E74" s="376"/>
      <c r="F74" s="376"/>
      <c r="G74" s="376"/>
      <c r="H74" s="376"/>
      <c r="I74" s="376"/>
      <c r="J74" s="376"/>
      <c r="K74" s="376"/>
      <c r="L74" s="376" t="str">
        <f t="shared" si="1"/>
        <v/>
      </c>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c r="AU74" s="376"/>
      <c r="AV74" s="376"/>
      <c r="AW74" s="376"/>
      <c r="AX74" s="376"/>
      <c r="AY74" s="376"/>
      <c r="AZ74" s="376"/>
      <c r="BA74" s="376"/>
      <c r="BB74" s="376"/>
      <c r="BC74" s="376"/>
      <c r="BD74" s="376"/>
      <c r="BE74" s="376"/>
      <c r="BF74" s="376"/>
      <c r="BG74" s="376"/>
      <c r="BH74" s="376"/>
      <c r="BI74" s="376"/>
      <c r="BJ74" s="376"/>
      <c r="BK74" s="376"/>
      <c r="BL74" s="376"/>
      <c r="BM74" s="376"/>
      <c r="BN74" s="376"/>
      <c r="BO74" s="376">
        <v>0.56999999999999995</v>
      </c>
      <c r="BP74" s="376">
        <v>0</v>
      </c>
      <c r="BQ74" s="376">
        <v>0.55000000000000004</v>
      </c>
      <c r="BR74" s="393">
        <v>10</v>
      </c>
      <c r="BS74" s="376">
        <v>0.5</v>
      </c>
      <c r="BT74" s="393">
        <v>25</v>
      </c>
      <c r="BU74" s="376">
        <v>0.45</v>
      </c>
      <c r="BV74" s="393">
        <v>150</v>
      </c>
      <c r="BW74" s="376">
        <v>0.4</v>
      </c>
      <c r="BX74" s="393">
        <v>300</v>
      </c>
      <c r="BY74" s="376">
        <v>0.36</v>
      </c>
    </row>
    <row r="75" spans="1:77" x14ac:dyDescent="0.25">
      <c r="A75" s="388" t="s">
        <v>202</v>
      </c>
      <c r="B75" s="388"/>
      <c r="C75" s="388"/>
      <c r="D75" s="389"/>
      <c r="E75" s="388"/>
      <c r="F75" s="388"/>
      <c r="G75" s="388"/>
      <c r="H75" s="388"/>
      <c r="I75" s="388"/>
      <c r="J75" s="388"/>
      <c r="K75" s="388"/>
      <c r="L75" s="388" t="str">
        <f t="shared" si="1"/>
        <v/>
      </c>
      <c r="M75" s="388"/>
      <c r="N75" s="388"/>
      <c r="O75" s="388"/>
      <c r="P75" s="388"/>
      <c r="Q75" s="388"/>
      <c r="R75" s="388"/>
      <c r="S75" s="388"/>
      <c r="T75" s="388"/>
      <c r="U75" s="388"/>
      <c r="V75" s="388"/>
      <c r="W75" s="388"/>
      <c r="X75" s="388"/>
      <c r="Y75" s="388"/>
      <c r="Z75" s="388"/>
      <c r="AA75" s="388"/>
      <c r="AB75" s="388"/>
      <c r="AC75" s="388"/>
      <c r="AD75" s="388"/>
      <c r="AE75" s="390"/>
      <c r="AF75" s="388"/>
      <c r="AG75" s="388"/>
      <c r="AH75" s="388"/>
      <c r="AI75" s="388"/>
      <c r="AJ75" s="388"/>
      <c r="AK75" s="388"/>
      <c r="AL75" s="388"/>
      <c r="AM75" s="388"/>
      <c r="AN75" s="388"/>
      <c r="AO75" s="388"/>
      <c r="AP75" s="388"/>
      <c r="AQ75" s="388"/>
      <c r="AR75" s="388"/>
      <c r="AS75" s="388"/>
      <c r="AT75" s="388"/>
      <c r="AU75" s="388"/>
      <c r="AV75" s="388"/>
      <c r="AW75" s="388"/>
      <c r="AX75" s="388"/>
      <c r="AY75" s="388"/>
      <c r="AZ75" s="388"/>
      <c r="BA75" s="388"/>
      <c r="BB75" s="388"/>
      <c r="BC75" s="388"/>
      <c r="BD75" s="388"/>
      <c r="BE75" s="388"/>
      <c r="BF75" s="388"/>
      <c r="BG75" s="388"/>
      <c r="BH75" s="388"/>
      <c r="BI75" s="388"/>
      <c r="BJ75" s="388"/>
      <c r="BK75" s="388"/>
      <c r="BL75" s="388"/>
      <c r="BM75" s="388"/>
      <c r="BN75" s="388"/>
      <c r="BO75" s="388">
        <v>0.56999999999999995</v>
      </c>
      <c r="BP75" s="388">
        <v>0</v>
      </c>
      <c r="BQ75" s="388">
        <v>0.55000000000000004</v>
      </c>
      <c r="BR75" s="391">
        <v>10</v>
      </c>
      <c r="BS75" s="388">
        <v>0.5</v>
      </c>
      <c r="BT75" s="391">
        <v>25</v>
      </c>
      <c r="BU75" s="388">
        <v>0.45</v>
      </c>
      <c r="BV75" s="391">
        <v>150</v>
      </c>
      <c r="BW75" s="388">
        <v>0.4</v>
      </c>
      <c r="BX75" s="391">
        <v>300</v>
      </c>
      <c r="BY75" s="388">
        <v>0.36</v>
      </c>
    </row>
    <row r="76" spans="1:77" x14ac:dyDescent="0.25">
      <c r="A76" s="376" t="s">
        <v>203</v>
      </c>
      <c r="B76" s="376"/>
      <c r="C76" s="392"/>
      <c r="D76" s="392"/>
      <c r="E76" s="376"/>
      <c r="F76" s="376"/>
      <c r="G76" s="376"/>
      <c r="H76" s="376"/>
      <c r="I76" s="376"/>
      <c r="J76" s="376"/>
      <c r="K76" s="376"/>
      <c r="L76" s="376" t="str">
        <f t="shared" si="1"/>
        <v/>
      </c>
      <c r="M76" s="376"/>
      <c r="N76" s="376"/>
      <c r="O76" s="376"/>
      <c r="P76" s="376"/>
      <c r="Q76" s="376"/>
      <c r="R76" s="376"/>
      <c r="S76" s="376"/>
      <c r="T76" s="376"/>
      <c r="U76" s="376"/>
      <c r="V76" s="376"/>
      <c r="W76" s="376"/>
      <c r="X76" s="376"/>
      <c r="Y76" s="376"/>
      <c r="Z76" s="376"/>
      <c r="AA76" s="376"/>
      <c r="AB76" s="376"/>
      <c r="AC76" s="376"/>
      <c r="AD76" s="376"/>
      <c r="AE76" s="394"/>
      <c r="AF76" s="376"/>
      <c r="AG76" s="376"/>
      <c r="AH76" s="376"/>
      <c r="AI76" s="376"/>
      <c r="AJ76" s="376"/>
      <c r="AK76" s="376"/>
      <c r="AL76" s="376"/>
      <c r="AM76" s="376"/>
      <c r="AN76" s="376"/>
      <c r="AO76" s="376"/>
      <c r="AP76" s="376"/>
      <c r="AQ76" s="376"/>
      <c r="AR76" s="376"/>
      <c r="AS76" s="376"/>
      <c r="AT76" s="376"/>
      <c r="AU76" s="376"/>
      <c r="AV76" s="376"/>
      <c r="AW76" s="376"/>
      <c r="AX76" s="376"/>
      <c r="AY76" s="376"/>
      <c r="AZ76" s="376"/>
      <c r="BA76" s="376"/>
      <c r="BB76" s="376"/>
      <c r="BC76" s="376"/>
      <c r="BD76" s="376"/>
      <c r="BE76" s="376"/>
      <c r="BF76" s="376"/>
      <c r="BG76" s="376"/>
      <c r="BH76" s="376"/>
      <c r="BI76" s="376"/>
      <c r="BJ76" s="376"/>
      <c r="BK76" s="376"/>
      <c r="BL76" s="376"/>
      <c r="BM76" s="376"/>
      <c r="BN76" s="376"/>
      <c r="BO76" s="376">
        <v>0.56999999999999995</v>
      </c>
      <c r="BP76" s="376">
        <v>0</v>
      </c>
      <c r="BQ76" s="376">
        <v>0.55000000000000004</v>
      </c>
      <c r="BR76" s="393">
        <v>5</v>
      </c>
      <c r="BS76" s="376">
        <v>0.5</v>
      </c>
      <c r="BT76" s="393">
        <v>10</v>
      </c>
      <c r="BU76" s="376">
        <v>0.45</v>
      </c>
      <c r="BV76" s="393">
        <v>50</v>
      </c>
      <c r="BW76" s="376">
        <v>0.4</v>
      </c>
      <c r="BX76" s="393">
        <v>100</v>
      </c>
      <c r="BY76" s="376">
        <v>0.36</v>
      </c>
    </row>
    <row r="77" spans="1:77" x14ac:dyDescent="0.25">
      <c r="A77" s="388" t="s">
        <v>1082</v>
      </c>
      <c r="B77" s="388"/>
      <c r="C77" s="388"/>
      <c r="D77" s="389"/>
      <c r="E77" s="388"/>
      <c r="F77" s="388"/>
      <c r="G77" s="388"/>
      <c r="H77" s="388"/>
      <c r="I77" s="388"/>
      <c r="J77" s="388"/>
      <c r="K77" s="388"/>
      <c r="L77" s="388" t="str">
        <f t="shared" si="1"/>
        <v/>
      </c>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v>0.7</v>
      </c>
      <c r="BP77" s="388">
        <v>0</v>
      </c>
      <c r="BQ77" s="388">
        <v>0.68</v>
      </c>
      <c r="BR77" s="391">
        <v>10</v>
      </c>
      <c r="BS77" s="388">
        <v>0.6</v>
      </c>
      <c r="BT77" s="391">
        <v>25</v>
      </c>
      <c r="BU77" s="388">
        <v>0.55000000000000004</v>
      </c>
      <c r="BV77" s="391">
        <v>100</v>
      </c>
      <c r="BW77" s="388">
        <v>0.45</v>
      </c>
      <c r="BX77" s="391">
        <v>200</v>
      </c>
      <c r="BY77" s="388">
        <v>0.36</v>
      </c>
    </row>
    <row r="78" spans="1:77" x14ac:dyDescent="0.25">
      <c r="A78" s="376" t="s">
        <v>205</v>
      </c>
      <c r="B78" s="376"/>
      <c r="C78" s="376"/>
      <c r="D78" s="392"/>
      <c r="E78" s="376"/>
      <c r="F78" s="376"/>
      <c r="G78" s="376"/>
      <c r="H78" s="376"/>
      <c r="I78" s="376"/>
      <c r="J78" s="376"/>
      <c r="K78" s="376"/>
      <c r="L78" s="376" t="str">
        <f t="shared" si="1"/>
        <v/>
      </c>
      <c r="M78" s="376"/>
      <c r="N78" s="376"/>
      <c r="O78" s="376"/>
      <c r="P78" s="376"/>
      <c r="Q78" s="376"/>
      <c r="R78" s="376"/>
      <c r="S78" s="376"/>
      <c r="T78" s="376"/>
      <c r="U78" s="376"/>
      <c r="V78" s="376"/>
      <c r="W78" s="376"/>
      <c r="X78" s="376"/>
      <c r="Y78" s="376"/>
      <c r="Z78" s="376"/>
      <c r="AA78" s="376"/>
      <c r="AB78" s="376"/>
      <c r="AC78" s="376"/>
      <c r="AD78" s="376"/>
      <c r="AE78" s="394"/>
      <c r="AF78" s="376"/>
      <c r="AG78" s="376"/>
      <c r="AH78" s="376"/>
      <c r="AI78" s="376"/>
      <c r="AJ78" s="376"/>
      <c r="AK78" s="376"/>
      <c r="AL78" s="376"/>
      <c r="AM78" s="376"/>
      <c r="AN78" s="376"/>
      <c r="AO78" s="376"/>
      <c r="AP78" s="376"/>
      <c r="AQ78" s="376"/>
      <c r="AR78" s="376"/>
      <c r="AS78" s="376"/>
      <c r="AT78" s="376"/>
      <c r="AU78" s="376"/>
      <c r="AV78" s="376"/>
      <c r="AW78" s="376"/>
      <c r="AX78" s="376"/>
      <c r="AY78" s="376"/>
      <c r="AZ78" s="376"/>
      <c r="BA78" s="376"/>
      <c r="BB78" s="376"/>
      <c r="BC78" s="376"/>
      <c r="BD78" s="376"/>
      <c r="BE78" s="376"/>
      <c r="BF78" s="376"/>
      <c r="BG78" s="376"/>
      <c r="BH78" s="376"/>
      <c r="BI78" s="376"/>
      <c r="BJ78" s="376"/>
      <c r="BK78" s="376"/>
      <c r="BL78" s="376"/>
      <c r="BM78" s="376"/>
      <c r="BN78" s="376"/>
      <c r="BO78" s="376">
        <v>0.7</v>
      </c>
      <c r="BP78" s="376">
        <v>0</v>
      </c>
      <c r="BQ78" s="376">
        <v>0.68</v>
      </c>
      <c r="BR78" s="393">
        <v>10</v>
      </c>
      <c r="BS78" s="376">
        <v>0.6</v>
      </c>
      <c r="BT78" s="393">
        <v>25</v>
      </c>
      <c r="BU78" s="376">
        <v>0.55000000000000004</v>
      </c>
      <c r="BV78" s="393">
        <v>50</v>
      </c>
      <c r="BW78" s="376">
        <v>0.48</v>
      </c>
      <c r="BX78" s="393">
        <v>100</v>
      </c>
      <c r="BY78" s="376">
        <v>0.36</v>
      </c>
    </row>
    <row r="79" spans="1:77" x14ac:dyDescent="0.25">
      <c r="A79" s="388" t="s">
        <v>206</v>
      </c>
      <c r="B79" s="388"/>
      <c r="C79" s="389"/>
      <c r="D79" s="389"/>
      <c r="E79" s="388"/>
      <c r="F79" s="388"/>
      <c r="G79" s="388"/>
      <c r="H79" s="388"/>
      <c r="I79" s="388"/>
      <c r="J79" s="388"/>
      <c r="K79" s="388"/>
      <c r="L79" s="388" t="str">
        <f t="shared" si="1"/>
        <v/>
      </c>
      <c r="M79" s="388"/>
      <c r="N79" s="388"/>
      <c r="O79" s="388"/>
      <c r="P79" s="388"/>
      <c r="Q79" s="388"/>
      <c r="R79" s="388"/>
      <c r="S79" s="388"/>
      <c r="T79" s="388"/>
      <c r="U79" s="388"/>
      <c r="V79" s="388"/>
      <c r="W79" s="388"/>
      <c r="X79" s="388"/>
      <c r="Y79" s="388"/>
      <c r="Z79" s="388"/>
      <c r="AA79" s="388"/>
      <c r="AB79" s="388"/>
      <c r="AC79" s="388"/>
      <c r="AD79" s="388"/>
      <c r="AE79" s="390"/>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v>0.7</v>
      </c>
      <c r="BP79" s="388">
        <v>0</v>
      </c>
      <c r="BQ79" s="388">
        <v>0.68</v>
      </c>
      <c r="BR79" s="391">
        <v>10</v>
      </c>
      <c r="BS79" s="388">
        <v>0.6</v>
      </c>
      <c r="BT79" s="391">
        <v>25</v>
      </c>
      <c r="BU79" s="388">
        <v>0.55000000000000004</v>
      </c>
      <c r="BV79" s="391">
        <v>100</v>
      </c>
      <c r="BW79" s="388">
        <v>0.45</v>
      </c>
      <c r="BX79" s="391">
        <v>200</v>
      </c>
      <c r="BY79" s="388">
        <v>0.36</v>
      </c>
    </row>
    <row r="80" spans="1:77" x14ac:dyDescent="0.25">
      <c r="A80" s="376" t="s">
        <v>208</v>
      </c>
      <c r="B80" s="376"/>
      <c r="C80" s="376"/>
      <c r="D80" s="392"/>
      <c r="E80" s="376"/>
      <c r="F80" s="376"/>
      <c r="G80" s="376"/>
      <c r="H80" s="376"/>
      <c r="I80" s="376"/>
      <c r="J80" s="376"/>
      <c r="K80" s="376"/>
      <c r="L80" s="376" t="str">
        <f t="shared" si="1"/>
        <v/>
      </c>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95"/>
      <c r="AK80" s="395"/>
      <c r="AL80" s="395"/>
      <c r="AM80" s="395"/>
      <c r="AN80" s="376"/>
      <c r="AO80" s="395"/>
      <c r="AP80" s="376"/>
      <c r="AQ80" s="395"/>
      <c r="AR80" s="376"/>
      <c r="AS80" s="395"/>
      <c r="AT80" s="376"/>
      <c r="AU80" s="395"/>
      <c r="AV80" s="376"/>
      <c r="AW80" s="376"/>
      <c r="AX80" s="376"/>
      <c r="AY80" s="376"/>
      <c r="AZ80" s="376"/>
      <c r="BA80" s="376"/>
      <c r="BB80" s="396"/>
      <c r="BC80" s="376"/>
      <c r="BD80" s="376"/>
      <c r="BE80" s="376"/>
      <c r="BF80" s="376"/>
      <c r="BG80" s="376"/>
      <c r="BH80" s="376"/>
      <c r="BI80" s="376"/>
      <c r="BJ80" s="376"/>
      <c r="BK80" s="376"/>
      <c r="BL80" s="376"/>
      <c r="BM80" s="376"/>
      <c r="BN80" s="376"/>
      <c r="BO80" s="376">
        <v>0.7</v>
      </c>
      <c r="BP80" s="376">
        <v>0</v>
      </c>
      <c r="BQ80" s="376">
        <v>0.68</v>
      </c>
      <c r="BR80" s="393">
        <v>10</v>
      </c>
      <c r="BS80" s="376">
        <v>0.6</v>
      </c>
      <c r="BT80" s="393">
        <v>25</v>
      </c>
      <c r="BU80" s="376">
        <v>0.55000000000000004</v>
      </c>
      <c r="BV80" s="393">
        <v>50</v>
      </c>
      <c r="BW80" s="376">
        <v>0.48</v>
      </c>
      <c r="BX80" s="393">
        <v>300</v>
      </c>
      <c r="BY80" s="376">
        <v>0.36</v>
      </c>
    </row>
    <row r="81" spans="1:77" x14ac:dyDescent="0.25">
      <c r="A81" s="388" t="s">
        <v>209</v>
      </c>
      <c r="B81" s="388"/>
      <c r="C81" s="388"/>
      <c r="D81" s="389"/>
      <c r="E81" s="388"/>
      <c r="F81" s="388"/>
      <c r="G81" s="388"/>
      <c r="H81" s="388"/>
      <c r="I81" s="388"/>
      <c r="J81" s="388"/>
      <c r="K81" s="388"/>
      <c r="L81" s="388" t="str">
        <f t="shared" si="1"/>
        <v/>
      </c>
      <c r="M81" s="388"/>
      <c r="N81" s="388"/>
      <c r="O81" s="388"/>
      <c r="P81" s="388"/>
      <c r="Q81" s="388"/>
      <c r="R81" s="388"/>
      <c r="S81" s="388"/>
      <c r="T81" s="388"/>
      <c r="U81" s="388"/>
      <c r="V81" s="388"/>
      <c r="W81" s="388"/>
      <c r="X81" s="388"/>
      <c r="Y81" s="388"/>
      <c r="Z81" s="388"/>
      <c r="AA81" s="388"/>
      <c r="AB81" s="388"/>
      <c r="AC81" s="388"/>
      <c r="AD81" s="388"/>
      <c r="AE81" s="390"/>
      <c r="AF81" s="388"/>
      <c r="AG81" s="388"/>
      <c r="AH81" s="388"/>
      <c r="AI81" s="388"/>
      <c r="AJ81" s="388"/>
      <c r="AK81" s="388"/>
      <c r="AL81" s="388"/>
      <c r="AM81" s="388"/>
      <c r="AN81" s="388"/>
      <c r="AO81" s="388"/>
      <c r="AP81" s="388"/>
      <c r="AQ81" s="388"/>
      <c r="AR81" s="388"/>
      <c r="AS81" s="388"/>
      <c r="AT81" s="388"/>
      <c r="AU81" s="388"/>
      <c r="AV81" s="388"/>
      <c r="AW81" s="388"/>
      <c r="AX81" s="388"/>
      <c r="AY81" s="388"/>
      <c r="AZ81" s="388"/>
      <c r="BA81" s="388"/>
      <c r="BB81" s="388"/>
      <c r="BC81" s="388"/>
      <c r="BD81" s="388"/>
      <c r="BE81" s="388"/>
      <c r="BF81" s="388"/>
      <c r="BG81" s="388"/>
      <c r="BH81" s="388"/>
      <c r="BI81" s="388"/>
      <c r="BJ81" s="388"/>
      <c r="BK81" s="388"/>
      <c r="BL81" s="388"/>
      <c r="BM81" s="388"/>
      <c r="BN81" s="388"/>
      <c r="BO81" s="388">
        <v>0.7</v>
      </c>
      <c r="BP81" s="388">
        <v>0</v>
      </c>
      <c r="BQ81" s="388">
        <v>0.68</v>
      </c>
      <c r="BR81" s="391">
        <v>10</v>
      </c>
      <c r="BS81" s="388">
        <v>0.6</v>
      </c>
      <c r="BT81" s="391">
        <v>25</v>
      </c>
      <c r="BU81" s="388">
        <v>0.55000000000000004</v>
      </c>
      <c r="BV81" s="391">
        <v>100</v>
      </c>
      <c r="BW81" s="388">
        <v>0.48</v>
      </c>
      <c r="BX81" s="391">
        <v>300</v>
      </c>
      <c r="BY81" s="388">
        <v>0.36</v>
      </c>
    </row>
    <row r="82" spans="1:77" x14ac:dyDescent="0.25">
      <c r="A82" s="376" t="s">
        <v>210</v>
      </c>
      <c r="B82" s="376"/>
      <c r="C82" s="392"/>
      <c r="D82" s="392"/>
      <c r="E82" s="376"/>
      <c r="F82" s="376"/>
      <c r="G82" s="376"/>
      <c r="H82" s="376"/>
      <c r="I82" s="376"/>
      <c r="J82" s="376"/>
      <c r="K82" s="376"/>
      <c r="L82" s="376" t="str">
        <f t="shared" si="1"/>
        <v/>
      </c>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c r="AU82" s="394"/>
      <c r="AV82" s="376"/>
      <c r="AW82" s="376"/>
      <c r="AX82" s="376"/>
      <c r="AY82" s="376"/>
      <c r="AZ82" s="376"/>
      <c r="BA82" s="376"/>
      <c r="BB82" s="376"/>
      <c r="BC82" s="376"/>
      <c r="BD82" s="376"/>
      <c r="BE82" s="376"/>
      <c r="BF82" s="376"/>
      <c r="BG82" s="376"/>
      <c r="BH82" s="376"/>
      <c r="BI82" s="376"/>
      <c r="BJ82" s="376"/>
      <c r="BK82" s="376"/>
      <c r="BL82" s="376"/>
      <c r="BM82" s="376"/>
      <c r="BN82" s="376"/>
      <c r="BO82" s="376">
        <v>0.7</v>
      </c>
      <c r="BP82" s="376">
        <v>0</v>
      </c>
      <c r="BQ82" s="376">
        <v>0.68</v>
      </c>
      <c r="BR82" s="393">
        <v>10</v>
      </c>
      <c r="BS82" s="376">
        <v>0.6</v>
      </c>
      <c r="BT82" s="393">
        <v>25</v>
      </c>
      <c r="BU82" s="376">
        <v>0.55000000000000004</v>
      </c>
      <c r="BV82" s="393">
        <v>100</v>
      </c>
      <c r="BW82" s="376">
        <v>0.45</v>
      </c>
      <c r="BX82" s="393">
        <v>200</v>
      </c>
      <c r="BY82" s="376">
        <v>0.36</v>
      </c>
    </row>
    <row r="83" spans="1:77" x14ac:dyDescent="0.25">
      <c r="A83" s="388" t="s">
        <v>211</v>
      </c>
      <c r="B83" s="388"/>
      <c r="C83" s="388"/>
      <c r="D83" s="389"/>
      <c r="E83" s="388"/>
      <c r="F83" s="388"/>
      <c r="G83" s="388"/>
      <c r="H83" s="388"/>
      <c r="I83" s="388"/>
      <c r="J83" s="388"/>
      <c r="K83" s="388"/>
      <c r="L83" s="388" t="str">
        <f t="shared" si="1"/>
        <v/>
      </c>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v>0.7</v>
      </c>
      <c r="BP83" s="388">
        <v>0</v>
      </c>
      <c r="BQ83" s="388">
        <v>0.68</v>
      </c>
      <c r="BR83" s="391">
        <v>10</v>
      </c>
      <c r="BS83" s="388">
        <v>0.6</v>
      </c>
      <c r="BT83" s="391">
        <v>25</v>
      </c>
      <c r="BU83" s="388">
        <v>0.55000000000000004</v>
      </c>
      <c r="BV83" s="391">
        <v>50</v>
      </c>
      <c r="BW83" s="388">
        <v>0.48</v>
      </c>
      <c r="BX83" s="391">
        <v>100</v>
      </c>
      <c r="BY83" s="388">
        <v>0.36</v>
      </c>
    </row>
    <row r="84" spans="1:77" x14ac:dyDescent="0.25">
      <c r="A84" s="376" t="s">
        <v>212</v>
      </c>
      <c r="B84" s="376"/>
      <c r="C84" s="392"/>
      <c r="D84" s="392"/>
      <c r="E84" s="376"/>
      <c r="F84" s="376"/>
      <c r="G84" s="376"/>
      <c r="H84" s="376"/>
      <c r="I84" s="376"/>
      <c r="J84" s="376"/>
      <c r="K84" s="376"/>
      <c r="L84" s="376" t="str">
        <f t="shared" si="1"/>
        <v/>
      </c>
      <c r="M84" s="376"/>
      <c r="N84" s="376"/>
      <c r="O84" s="376"/>
      <c r="P84" s="376"/>
      <c r="Q84" s="376"/>
      <c r="R84" s="376"/>
      <c r="S84" s="376"/>
      <c r="T84" s="376"/>
      <c r="U84" s="376"/>
      <c r="V84" s="376"/>
      <c r="W84" s="376"/>
      <c r="X84" s="376"/>
      <c r="Y84" s="376"/>
      <c r="Z84" s="376"/>
      <c r="AA84" s="376"/>
      <c r="AB84" s="376"/>
      <c r="AC84" s="376"/>
      <c r="AD84" s="376"/>
      <c r="AE84" s="394"/>
      <c r="AF84" s="376"/>
      <c r="AG84" s="376"/>
      <c r="AH84" s="376"/>
      <c r="AI84" s="376"/>
      <c r="AJ84" s="376"/>
      <c r="AK84" s="376"/>
      <c r="AL84" s="376"/>
      <c r="AM84" s="376"/>
      <c r="AN84" s="376"/>
      <c r="AO84" s="376"/>
      <c r="AP84" s="376"/>
      <c r="AQ84" s="376"/>
      <c r="AR84" s="376"/>
      <c r="AS84" s="376"/>
      <c r="AT84" s="376"/>
      <c r="AU84" s="376"/>
      <c r="AV84" s="376"/>
      <c r="AW84" s="376"/>
      <c r="AX84" s="376"/>
      <c r="AY84" s="376"/>
      <c r="AZ84" s="376"/>
      <c r="BA84" s="376"/>
      <c r="BB84" s="376"/>
      <c r="BC84" s="376"/>
      <c r="BD84" s="376"/>
      <c r="BE84" s="376"/>
      <c r="BF84" s="376"/>
      <c r="BG84" s="376"/>
      <c r="BH84" s="376"/>
      <c r="BI84" s="376"/>
      <c r="BJ84" s="376"/>
      <c r="BK84" s="376"/>
      <c r="BL84" s="376"/>
      <c r="BM84" s="376"/>
      <c r="BN84" s="376"/>
      <c r="BO84" s="376">
        <v>0.56999999999999995</v>
      </c>
      <c r="BP84" s="376">
        <v>0</v>
      </c>
      <c r="BQ84" s="376">
        <v>0.55000000000000004</v>
      </c>
      <c r="BR84" s="393">
        <v>10</v>
      </c>
      <c r="BS84" s="376">
        <v>0.5</v>
      </c>
      <c r="BT84" s="393">
        <v>25</v>
      </c>
      <c r="BU84" s="376">
        <v>0.45</v>
      </c>
      <c r="BV84" s="393">
        <v>150</v>
      </c>
      <c r="BW84" s="376">
        <v>0.4</v>
      </c>
      <c r="BX84" s="393">
        <v>300</v>
      </c>
      <c r="BY84" s="376">
        <v>0.36</v>
      </c>
    </row>
    <row r="85" spans="1:77" x14ac:dyDescent="0.25">
      <c r="A85" s="388" t="s">
        <v>214</v>
      </c>
      <c r="B85" s="388"/>
      <c r="C85" s="389"/>
      <c r="D85" s="389"/>
      <c r="E85" s="388"/>
      <c r="F85" s="388"/>
      <c r="G85" s="388"/>
      <c r="H85" s="388"/>
      <c r="I85" s="388"/>
      <c r="J85" s="388"/>
      <c r="K85" s="388"/>
      <c r="L85" s="388" t="str">
        <f t="shared" si="1"/>
        <v/>
      </c>
      <c r="M85" s="388"/>
      <c r="N85" s="388"/>
      <c r="O85" s="388"/>
      <c r="P85" s="388"/>
      <c r="Q85" s="388"/>
      <c r="R85" s="388"/>
      <c r="S85" s="388"/>
      <c r="T85" s="388"/>
      <c r="U85" s="388"/>
      <c r="V85" s="388"/>
      <c r="W85" s="388"/>
      <c r="X85" s="388"/>
      <c r="Y85" s="388"/>
      <c r="Z85" s="388"/>
      <c r="AA85" s="388"/>
      <c r="AB85" s="388"/>
      <c r="AC85" s="388"/>
      <c r="AD85" s="388"/>
      <c r="AE85" s="390"/>
      <c r="AF85" s="388"/>
      <c r="AG85" s="388"/>
      <c r="AH85" s="388"/>
      <c r="AI85" s="388"/>
      <c r="AJ85" s="388"/>
      <c r="AK85" s="388"/>
      <c r="AL85" s="388"/>
      <c r="AM85" s="388"/>
      <c r="AN85" s="388"/>
      <c r="AO85" s="388"/>
      <c r="AP85" s="388"/>
      <c r="AQ85" s="388"/>
      <c r="AR85" s="388"/>
      <c r="AS85" s="388"/>
      <c r="AT85" s="388"/>
      <c r="AU85" s="388"/>
      <c r="AV85" s="388"/>
      <c r="AW85" s="388"/>
      <c r="AX85" s="388"/>
      <c r="AY85" s="388"/>
      <c r="AZ85" s="388"/>
      <c r="BA85" s="388"/>
      <c r="BB85" s="388"/>
      <c r="BC85" s="388"/>
      <c r="BD85" s="388"/>
      <c r="BE85" s="388"/>
      <c r="BF85" s="388"/>
      <c r="BG85" s="388"/>
      <c r="BH85" s="388"/>
      <c r="BI85" s="388"/>
      <c r="BJ85" s="388"/>
      <c r="BK85" s="388"/>
      <c r="BL85" s="388"/>
      <c r="BM85" s="388"/>
      <c r="BN85" s="388"/>
      <c r="BO85" s="388">
        <v>0.56999999999999995</v>
      </c>
      <c r="BP85" s="388">
        <v>0</v>
      </c>
      <c r="BQ85" s="388">
        <v>0.55000000000000004</v>
      </c>
      <c r="BR85" s="391">
        <v>10</v>
      </c>
      <c r="BS85" s="388">
        <v>0.5</v>
      </c>
      <c r="BT85" s="391">
        <v>25</v>
      </c>
      <c r="BU85" s="388">
        <v>0.45</v>
      </c>
      <c r="BV85" s="391">
        <v>200</v>
      </c>
      <c r="BW85" s="388">
        <v>0.4</v>
      </c>
      <c r="BX85" s="391">
        <v>400</v>
      </c>
      <c r="BY85" s="388">
        <v>0.36</v>
      </c>
    </row>
    <row r="86" spans="1:77" x14ac:dyDescent="0.25">
      <c r="A86" s="376" t="s">
        <v>215</v>
      </c>
      <c r="B86" s="376"/>
      <c r="C86" s="376"/>
      <c r="D86" s="376"/>
      <c r="E86" s="376"/>
      <c r="F86" s="376"/>
      <c r="G86" s="376"/>
      <c r="H86" s="376"/>
      <c r="I86" s="376"/>
      <c r="J86" s="376"/>
      <c r="K86" s="376"/>
      <c r="L86" s="376" t="str">
        <f t="shared" si="1"/>
        <v/>
      </c>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376"/>
      <c r="AM86" s="376"/>
      <c r="AN86" s="376"/>
      <c r="AO86" s="376"/>
      <c r="AP86" s="376"/>
      <c r="AQ86" s="376"/>
      <c r="AR86" s="376"/>
      <c r="AS86" s="376"/>
      <c r="AT86" s="376"/>
      <c r="AU86" s="376"/>
      <c r="AV86" s="376"/>
      <c r="AW86" s="376"/>
      <c r="AX86" s="376"/>
      <c r="AY86" s="376"/>
      <c r="AZ86" s="376"/>
      <c r="BA86" s="376"/>
      <c r="BB86" s="376"/>
      <c r="BC86" s="376"/>
      <c r="BD86" s="376"/>
      <c r="BE86" s="376"/>
      <c r="BF86" s="376"/>
      <c r="BG86" s="376"/>
      <c r="BH86" s="376"/>
      <c r="BI86" s="376"/>
      <c r="BJ86" s="376"/>
      <c r="BK86" s="376"/>
      <c r="BL86" s="376"/>
      <c r="BM86" s="376"/>
      <c r="BN86" s="376"/>
      <c r="BO86" s="376">
        <v>0.56999999999999995</v>
      </c>
      <c r="BP86" s="376">
        <v>0</v>
      </c>
      <c r="BQ86" s="376">
        <v>0.55000000000000004</v>
      </c>
      <c r="BR86" s="393">
        <v>10</v>
      </c>
      <c r="BS86" s="376">
        <v>0.5</v>
      </c>
      <c r="BT86" s="393">
        <v>25</v>
      </c>
      <c r="BU86" s="376">
        <v>0.45</v>
      </c>
      <c r="BV86" s="393">
        <v>150</v>
      </c>
      <c r="BW86" s="376">
        <v>0.4</v>
      </c>
      <c r="BX86" s="393">
        <v>300</v>
      </c>
      <c r="BY86" s="376">
        <v>0.36</v>
      </c>
    </row>
    <row r="87" spans="1:77" x14ac:dyDescent="0.25">
      <c r="A87" s="388" t="s">
        <v>218</v>
      </c>
      <c r="B87" s="388"/>
      <c r="C87" s="388"/>
      <c r="D87" s="389"/>
      <c r="E87" s="388"/>
      <c r="F87" s="388"/>
      <c r="G87" s="388"/>
      <c r="H87" s="388"/>
      <c r="I87" s="388"/>
      <c r="J87" s="388"/>
      <c r="K87" s="388"/>
      <c r="L87" s="388" t="str">
        <f t="shared" si="1"/>
        <v/>
      </c>
      <c r="M87" s="388"/>
      <c r="N87" s="388"/>
      <c r="O87" s="388"/>
      <c r="P87" s="388"/>
      <c r="Q87" s="388"/>
      <c r="R87" s="388"/>
      <c r="S87" s="388"/>
      <c r="T87" s="388"/>
      <c r="U87" s="388"/>
      <c r="V87" s="388"/>
      <c r="W87" s="388"/>
      <c r="X87" s="388"/>
      <c r="Y87" s="388"/>
      <c r="Z87" s="388"/>
      <c r="AA87" s="388"/>
      <c r="AB87" s="388"/>
      <c r="AC87" s="388"/>
      <c r="AD87" s="388"/>
      <c r="AE87" s="390"/>
      <c r="AF87" s="388"/>
      <c r="AG87" s="388"/>
      <c r="AH87" s="388"/>
      <c r="AI87" s="388"/>
      <c r="AJ87" s="388"/>
      <c r="AK87" s="388"/>
      <c r="AL87" s="388"/>
      <c r="AM87" s="388"/>
      <c r="AN87" s="388"/>
      <c r="AO87" s="388"/>
      <c r="AP87" s="388"/>
      <c r="AQ87" s="388"/>
      <c r="AR87" s="388"/>
      <c r="AS87" s="388"/>
      <c r="AT87" s="388"/>
      <c r="AU87" s="388"/>
      <c r="AV87" s="388"/>
      <c r="AW87" s="388"/>
      <c r="AX87" s="388"/>
      <c r="AY87" s="388"/>
      <c r="AZ87" s="388"/>
      <c r="BA87" s="388"/>
      <c r="BB87" s="388"/>
      <c r="BC87" s="388"/>
      <c r="BD87" s="388"/>
      <c r="BE87" s="388"/>
      <c r="BF87" s="388"/>
      <c r="BG87" s="388"/>
      <c r="BH87" s="388"/>
      <c r="BI87" s="388"/>
      <c r="BJ87" s="388"/>
      <c r="BK87" s="388"/>
      <c r="BL87" s="388"/>
      <c r="BM87" s="388"/>
      <c r="BN87" s="388"/>
      <c r="BO87" s="388">
        <v>0.56999999999999995</v>
      </c>
      <c r="BP87" s="388">
        <v>0</v>
      </c>
      <c r="BQ87" s="388">
        <v>0.55000000000000004</v>
      </c>
      <c r="BR87" s="391">
        <v>10</v>
      </c>
      <c r="BS87" s="388">
        <v>0.5</v>
      </c>
      <c r="BT87" s="391">
        <v>25</v>
      </c>
      <c r="BU87" s="388">
        <v>0.45</v>
      </c>
      <c r="BV87" s="391">
        <v>150</v>
      </c>
      <c r="BW87" s="388">
        <v>0.4</v>
      </c>
      <c r="BX87" s="391">
        <v>300</v>
      </c>
      <c r="BY87" s="388">
        <v>0.36</v>
      </c>
    </row>
    <row r="88" spans="1:77" x14ac:dyDescent="0.25">
      <c r="A88" s="376" t="s">
        <v>219</v>
      </c>
      <c r="B88" s="376"/>
      <c r="C88" s="392"/>
      <c r="D88" s="392"/>
      <c r="E88" s="376"/>
      <c r="F88" s="376"/>
      <c r="G88" s="376"/>
      <c r="H88" s="376"/>
      <c r="I88" s="376"/>
      <c r="J88" s="376"/>
      <c r="K88" s="376"/>
      <c r="L88" s="376" t="str">
        <f t="shared" si="1"/>
        <v/>
      </c>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376"/>
      <c r="AL88" s="376"/>
      <c r="AM88" s="376"/>
      <c r="AN88" s="376"/>
      <c r="AO88" s="376"/>
      <c r="AP88" s="376"/>
      <c r="AQ88" s="376"/>
      <c r="AR88" s="376"/>
      <c r="AS88" s="376"/>
      <c r="AT88" s="376"/>
      <c r="AU88" s="394"/>
      <c r="AV88" s="376"/>
      <c r="AW88" s="376"/>
      <c r="AX88" s="376"/>
      <c r="AY88" s="376"/>
      <c r="AZ88" s="376"/>
      <c r="BA88" s="376"/>
      <c r="BB88" s="376"/>
      <c r="BC88" s="376"/>
      <c r="BD88" s="376"/>
      <c r="BE88" s="376"/>
      <c r="BF88" s="376"/>
      <c r="BG88" s="376"/>
      <c r="BH88" s="376"/>
      <c r="BI88" s="376"/>
      <c r="BJ88" s="376"/>
      <c r="BK88" s="376"/>
      <c r="BL88" s="376"/>
      <c r="BM88" s="376"/>
      <c r="BN88" s="376"/>
      <c r="BO88" s="376">
        <v>0.56999999999999995</v>
      </c>
      <c r="BP88" s="376">
        <v>0</v>
      </c>
      <c r="BQ88" s="376">
        <v>0.55000000000000004</v>
      </c>
      <c r="BR88" s="393">
        <v>5</v>
      </c>
      <c r="BS88" s="376">
        <v>0.5</v>
      </c>
      <c r="BT88" s="393">
        <v>10</v>
      </c>
      <c r="BU88" s="376">
        <v>0.45</v>
      </c>
      <c r="BV88" s="393">
        <v>50</v>
      </c>
      <c r="BW88" s="376">
        <v>0.4</v>
      </c>
      <c r="BX88" s="393">
        <v>100</v>
      </c>
      <c r="BY88" s="376">
        <v>0.36</v>
      </c>
    </row>
    <row r="89" spans="1:77" x14ac:dyDescent="0.25">
      <c r="A89" s="388" t="s">
        <v>220</v>
      </c>
      <c r="B89" s="388"/>
      <c r="C89" s="388"/>
      <c r="D89" s="389"/>
      <c r="E89" s="388"/>
      <c r="F89" s="388"/>
      <c r="G89" s="388"/>
      <c r="H89" s="388"/>
      <c r="I89" s="388"/>
      <c r="J89" s="388"/>
      <c r="K89" s="388"/>
      <c r="L89" s="388" t="str">
        <f t="shared" si="1"/>
        <v/>
      </c>
      <c r="M89" s="388"/>
      <c r="N89" s="388"/>
      <c r="O89" s="388"/>
      <c r="P89" s="388"/>
      <c r="Q89" s="388"/>
      <c r="R89" s="388"/>
      <c r="S89" s="388"/>
      <c r="T89" s="388"/>
      <c r="U89" s="388"/>
      <c r="V89" s="388"/>
      <c r="W89" s="388"/>
      <c r="X89" s="388"/>
      <c r="Y89" s="388"/>
      <c r="Z89" s="388"/>
      <c r="AA89" s="388"/>
      <c r="AB89" s="388"/>
      <c r="AC89" s="388"/>
      <c r="AD89" s="388"/>
      <c r="AE89" s="390"/>
      <c r="AF89" s="388"/>
      <c r="AG89" s="388"/>
      <c r="AH89" s="388"/>
      <c r="AI89" s="388"/>
      <c r="AJ89" s="388"/>
      <c r="AK89" s="388"/>
      <c r="AL89" s="388"/>
      <c r="AM89" s="388"/>
      <c r="AN89" s="388"/>
      <c r="AO89" s="388"/>
      <c r="AP89" s="388"/>
      <c r="AQ89" s="388"/>
      <c r="AR89" s="388"/>
      <c r="AS89" s="388"/>
      <c r="AT89" s="388"/>
      <c r="AU89" s="388"/>
      <c r="AV89" s="388"/>
      <c r="AW89" s="388"/>
      <c r="AX89" s="388"/>
      <c r="AY89" s="388"/>
      <c r="AZ89" s="388"/>
      <c r="BA89" s="388"/>
      <c r="BB89" s="388"/>
      <c r="BC89" s="388"/>
      <c r="BD89" s="388"/>
      <c r="BE89" s="388"/>
      <c r="BF89" s="388"/>
      <c r="BG89" s="388"/>
      <c r="BH89" s="388"/>
      <c r="BI89" s="388"/>
      <c r="BJ89" s="388"/>
      <c r="BK89" s="388"/>
      <c r="BL89" s="388"/>
      <c r="BM89" s="388"/>
      <c r="BN89" s="388"/>
      <c r="BO89" s="388">
        <v>0.7</v>
      </c>
      <c r="BP89" s="388">
        <v>0</v>
      </c>
      <c r="BQ89" s="388">
        <v>0.68</v>
      </c>
      <c r="BR89" s="391">
        <v>10</v>
      </c>
      <c r="BS89" s="388">
        <v>0.6</v>
      </c>
      <c r="BT89" s="391">
        <v>25</v>
      </c>
      <c r="BU89" s="388">
        <v>0.55000000000000004</v>
      </c>
      <c r="BV89" s="391">
        <v>100</v>
      </c>
      <c r="BW89" s="388">
        <v>0.45</v>
      </c>
      <c r="BX89" s="391">
        <v>200</v>
      </c>
      <c r="BY89" s="388">
        <v>0.36</v>
      </c>
    </row>
    <row r="90" spans="1:77" x14ac:dyDescent="0.25">
      <c r="A90" s="376" t="s">
        <v>222</v>
      </c>
      <c r="B90" s="376"/>
      <c r="C90" s="376"/>
      <c r="D90" s="392"/>
      <c r="E90" s="376"/>
      <c r="F90" s="376"/>
      <c r="G90" s="376"/>
      <c r="H90" s="376"/>
      <c r="I90" s="376"/>
      <c r="J90" s="376"/>
      <c r="K90" s="376"/>
      <c r="L90" s="376" t="str">
        <f t="shared" si="1"/>
        <v/>
      </c>
      <c r="M90" s="376"/>
      <c r="N90" s="376"/>
      <c r="O90" s="376"/>
      <c r="P90" s="376"/>
      <c r="Q90" s="376"/>
      <c r="R90" s="376"/>
      <c r="S90" s="376"/>
      <c r="T90" s="376"/>
      <c r="U90" s="376"/>
      <c r="V90" s="376"/>
      <c r="W90" s="376"/>
      <c r="X90" s="376"/>
      <c r="Y90" s="376"/>
      <c r="Z90" s="376"/>
      <c r="AA90" s="388"/>
      <c r="AB90" s="376"/>
      <c r="AC90" s="376"/>
      <c r="AD90" s="376"/>
      <c r="AE90" s="394"/>
      <c r="AF90" s="376"/>
      <c r="AG90" s="376"/>
      <c r="AH90" s="376"/>
      <c r="AI90" s="376"/>
      <c r="AJ90" s="376"/>
      <c r="AK90" s="376"/>
      <c r="AL90" s="376"/>
      <c r="AM90" s="376"/>
      <c r="AN90" s="376"/>
      <c r="AO90" s="376"/>
      <c r="AP90" s="376"/>
      <c r="AQ90" s="376"/>
      <c r="AR90" s="376"/>
      <c r="AS90" s="376"/>
      <c r="AT90" s="376"/>
      <c r="AU90" s="376"/>
      <c r="AV90" s="376"/>
      <c r="AW90" s="376"/>
      <c r="AX90" s="376"/>
      <c r="AY90" s="376"/>
      <c r="AZ90" s="376"/>
      <c r="BA90" s="376"/>
      <c r="BB90" s="376"/>
      <c r="BC90" s="376"/>
      <c r="BD90" s="376"/>
      <c r="BE90" s="376"/>
      <c r="BF90" s="376"/>
      <c r="BG90" s="376"/>
      <c r="BH90" s="376"/>
      <c r="BI90" s="376"/>
      <c r="BJ90" s="376"/>
      <c r="BK90" s="376"/>
      <c r="BL90" s="376"/>
      <c r="BM90" s="376"/>
      <c r="BN90" s="376"/>
      <c r="BO90" s="376">
        <v>0.7</v>
      </c>
      <c r="BP90" s="376">
        <v>0</v>
      </c>
      <c r="BQ90" s="376">
        <v>0.68</v>
      </c>
      <c r="BR90" s="393">
        <v>10</v>
      </c>
      <c r="BS90" s="376">
        <v>0.6</v>
      </c>
      <c r="BT90" s="393">
        <v>25</v>
      </c>
      <c r="BU90" s="376">
        <v>0.55000000000000004</v>
      </c>
      <c r="BV90" s="393">
        <v>50</v>
      </c>
      <c r="BW90" s="376">
        <v>0.48</v>
      </c>
      <c r="BX90" s="393">
        <v>100</v>
      </c>
      <c r="BY90" s="376">
        <v>0.36</v>
      </c>
    </row>
    <row r="91" spans="1:77" x14ac:dyDescent="0.25">
      <c r="A91" s="388" t="s">
        <v>223</v>
      </c>
      <c r="B91" s="388"/>
      <c r="C91" s="388"/>
      <c r="D91" s="389"/>
      <c r="E91" s="388"/>
      <c r="F91" s="388"/>
      <c r="G91" s="388"/>
      <c r="H91" s="388"/>
      <c r="I91" s="388"/>
      <c r="J91" s="388"/>
      <c r="K91" s="388"/>
      <c r="L91" s="388" t="str">
        <f t="shared" si="1"/>
        <v/>
      </c>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K91" s="388"/>
      <c r="AL91" s="388"/>
      <c r="AM91" s="388"/>
      <c r="AN91" s="388"/>
      <c r="AO91" s="388"/>
      <c r="AP91" s="388"/>
      <c r="AQ91" s="388"/>
      <c r="AR91" s="388"/>
      <c r="AS91" s="388"/>
      <c r="AT91" s="388"/>
      <c r="AU91" s="388"/>
      <c r="AV91" s="388"/>
      <c r="AW91" s="388"/>
      <c r="AX91" s="388"/>
      <c r="AY91" s="388"/>
      <c r="AZ91" s="388"/>
      <c r="BA91" s="388"/>
      <c r="BB91" s="388"/>
      <c r="BC91" s="388"/>
      <c r="BD91" s="388"/>
      <c r="BE91" s="388"/>
      <c r="BF91" s="388"/>
      <c r="BG91" s="388"/>
      <c r="BH91" s="388"/>
      <c r="BI91" s="388"/>
      <c r="BJ91" s="388"/>
      <c r="BK91" s="388"/>
      <c r="BL91" s="388"/>
      <c r="BM91" s="388"/>
      <c r="BN91" s="388"/>
      <c r="BO91" s="388">
        <v>0.7</v>
      </c>
      <c r="BP91" s="388">
        <v>0</v>
      </c>
      <c r="BQ91" s="388">
        <v>0.68</v>
      </c>
      <c r="BR91" s="391">
        <v>10</v>
      </c>
      <c r="BS91" s="388">
        <v>0.6</v>
      </c>
      <c r="BT91" s="391">
        <v>25</v>
      </c>
      <c r="BU91" s="388">
        <v>0.55000000000000004</v>
      </c>
      <c r="BV91" s="391">
        <v>100</v>
      </c>
      <c r="BW91" s="388">
        <v>0.45</v>
      </c>
      <c r="BX91" s="391">
        <v>200</v>
      </c>
      <c r="BY91" s="388">
        <v>0.36</v>
      </c>
    </row>
    <row r="92" spans="1:77" x14ac:dyDescent="0.25">
      <c r="A92" s="376" t="s">
        <v>225</v>
      </c>
      <c r="B92" s="376"/>
      <c r="C92" s="392"/>
      <c r="D92" s="392"/>
      <c r="E92" s="376"/>
      <c r="F92" s="376"/>
      <c r="G92" s="376"/>
      <c r="H92" s="376"/>
      <c r="I92" s="376"/>
      <c r="J92" s="376"/>
      <c r="K92" s="376"/>
      <c r="L92" s="376" t="str">
        <f t="shared" si="1"/>
        <v/>
      </c>
      <c r="M92" s="376"/>
      <c r="N92" s="376"/>
      <c r="O92" s="376"/>
      <c r="P92" s="376"/>
      <c r="Q92" s="376"/>
      <c r="R92" s="376"/>
      <c r="S92" s="376"/>
      <c r="T92" s="376"/>
      <c r="U92" s="376"/>
      <c r="V92" s="376"/>
      <c r="W92" s="376"/>
      <c r="X92" s="376"/>
      <c r="Y92" s="376"/>
      <c r="Z92" s="376"/>
      <c r="AA92" s="376"/>
      <c r="AB92" s="376"/>
      <c r="AC92" s="376"/>
      <c r="AD92" s="376"/>
      <c r="AE92" s="394"/>
      <c r="AF92" s="376"/>
      <c r="AG92" s="376"/>
      <c r="AH92" s="376"/>
      <c r="AI92" s="376"/>
      <c r="AJ92" s="376"/>
      <c r="AK92" s="376"/>
      <c r="AL92" s="376"/>
      <c r="AM92" s="376"/>
      <c r="AN92" s="376"/>
      <c r="AO92" s="376"/>
      <c r="AP92" s="376"/>
      <c r="AQ92" s="376"/>
      <c r="AR92" s="376"/>
      <c r="AS92" s="376"/>
      <c r="AT92" s="376"/>
      <c r="AU92" s="376"/>
      <c r="AV92" s="376"/>
      <c r="AW92" s="376"/>
      <c r="AX92" s="376"/>
      <c r="AY92" s="376"/>
      <c r="AZ92" s="376"/>
      <c r="BA92" s="376"/>
      <c r="BB92" s="376"/>
      <c r="BC92" s="376"/>
      <c r="BD92" s="376"/>
      <c r="BE92" s="376"/>
      <c r="BF92" s="376"/>
      <c r="BG92" s="376"/>
      <c r="BH92" s="376"/>
      <c r="BI92" s="376"/>
      <c r="BJ92" s="376"/>
      <c r="BK92" s="376"/>
      <c r="BL92" s="376"/>
      <c r="BM92" s="376"/>
      <c r="BN92" s="376"/>
      <c r="BO92" s="376">
        <v>0.7</v>
      </c>
      <c r="BP92" s="376">
        <v>0</v>
      </c>
      <c r="BQ92" s="376">
        <v>0.68</v>
      </c>
      <c r="BR92" s="393">
        <v>10</v>
      </c>
      <c r="BS92" s="376">
        <v>0.6</v>
      </c>
      <c r="BT92" s="393">
        <v>25</v>
      </c>
      <c r="BU92" s="376">
        <v>0.55000000000000004</v>
      </c>
      <c r="BV92" s="393">
        <v>50</v>
      </c>
      <c r="BW92" s="376">
        <v>0.48</v>
      </c>
      <c r="BX92" s="393">
        <v>300</v>
      </c>
      <c r="BY92" s="376">
        <v>0.36</v>
      </c>
    </row>
    <row r="93" spans="1:77" x14ac:dyDescent="0.25">
      <c r="A93" s="388" t="s">
        <v>226</v>
      </c>
      <c r="B93" s="388"/>
      <c r="C93" s="388"/>
      <c r="D93" s="389"/>
      <c r="E93" s="388"/>
      <c r="F93" s="388"/>
      <c r="G93" s="388"/>
      <c r="H93" s="388"/>
      <c r="I93" s="388"/>
      <c r="J93" s="388"/>
      <c r="K93" s="388"/>
      <c r="L93" s="388" t="str">
        <f t="shared" si="1"/>
        <v/>
      </c>
      <c r="M93" s="388"/>
      <c r="N93" s="388"/>
      <c r="O93" s="388"/>
      <c r="P93" s="388"/>
      <c r="Q93" s="388"/>
      <c r="R93" s="388"/>
      <c r="S93" s="388"/>
      <c r="T93" s="388"/>
      <c r="U93" s="388"/>
      <c r="V93" s="388"/>
      <c r="W93" s="388"/>
      <c r="X93" s="388"/>
      <c r="Y93" s="388"/>
      <c r="Z93" s="388"/>
      <c r="AA93" s="388"/>
      <c r="AB93" s="388"/>
      <c r="AC93" s="388"/>
      <c r="AD93" s="388"/>
      <c r="AE93" s="388"/>
      <c r="AF93" s="388"/>
      <c r="AG93" s="388"/>
      <c r="AH93" s="388"/>
      <c r="AI93" s="388"/>
      <c r="AJ93" s="388"/>
      <c r="AK93" s="388"/>
      <c r="AL93" s="388"/>
      <c r="AM93" s="388"/>
      <c r="AN93" s="388"/>
      <c r="AO93" s="388"/>
      <c r="AP93" s="388"/>
      <c r="AQ93" s="388"/>
      <c r="AR93" s="388"/>
      <c r="AS93" s="388"/>
      <c r="AT93" s="388"/>
      <c r="AU93" s="388"/>
      <c r="AV93" s="388"/>
      <c r="AW93" s="388"/>
      <c r="AX93" s="388"/>
      <c r="AY93" s="388"/>
      <c r="AZ93" s="388"/>
      <c r="BA93" s="388"/>
      <c r="BB93" s="388"/>
      <c r="BC93" s="388"/>
      <c r="BD93" s="388"/>
      <c r="BE93" s="388"/>
      <c r="BF93" s="388"/>
      <c r="BG93" s="388"/>
      <c r="BH93" s="388"/>
      <c r="BI93" s="388"/>
      <c r="BJ93" s="388"/>
      <c r="BK93" s="388"/>
      <c r="BL93" s="388"/>
      <c r="BM93" s="388"/>
      <c r="BN93" s="388"/>
      <c r="BO93" s="388">
        <v>0.7</v>
      </c>
      <c r="BP93" s="388">
        <v>0</v>
      </c>
      <c r="BQ93" s="388">
        <v>0.68</v>
      </c>
      <c r="BR93" s="391">
        <v>10</v>
      </c>
      <c r="BS93" s="388">
        <v>0.6</v>
      </c>
      <c r="BT93" s="391">
        <v>25</v>
      </c>
      <c r="BU93" s="388">
        <v>0.55000000000000004</v>
      </c>
      <c r="BV93" s="391">
        <v>100</v>
      </c>
      <c r="BW93" s="388">
        <v>0.48</v>
      </c>
      <c r="BX93" s="391">
        <v>300</v>
      </c>
      <c r="BY93" s="388">
        <v>0.36</v>
      </c>
    </row>
    <row r="94" spans="1:77" x14ac:dyDescent="0.25">
      <c r="A94" s="376" t="s">
        <v>227</v>
      </c>
      <c r="B94" s="376"/>
      <c r="C94" s="376"/>
      <c r="D94" s="392"/>
      <c r="E94" s="376"/>
      <c r="F94" s="376"/>
      <c r="G94" s="376"/>
      <c r="H94" s="376"/>
      <c r="I94" s="376"/>
      <c r="J94" s="376"/>
      <c r="K94" s="376"/>
      <c r="L94" s="376" t="str">
        <f t="shared" si="1"/>
        <v/>
      </c>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376"/>
      <c r="AL94" s="376"/>
      <c r="AM94" s="376"/>
      <c r="AN94" s="376"/>
      <c r="AO94" s="376"/>
      <c r="AP94" s="376"/>
      <c r="AQ94" s="376"/>
      <c r="AR94" s="376"/>
      <c r="AS94" s="376"/>
      <c r="AT94" s="376"/>
      <c r="AU94" s="376"/>
      <c r="AV94" s="376"/>
      <c r="AW94" s="376"/>
      <c r="AX94" s="376"/>
      <c r="AY94" s="376"/>
      <c r="AZ94" s="376"/>
      <c r="BA94" s="376"/>
      <c r="BB94" s="376"/>
      <c r="BC94" s="376"/>
      <c r="BD94" s="376"/>
      <c r="BE94" s="376"/>
      <c r="BF94" s="376"/>
      <c r="BG94" s="376"/>
      <c r="BH94" s="376"/>
      <c r="BI94" s="376"/>
      <c r="BJ94" s="376"/>
      <c r="BK94" s="376"/>
      <c r="BL94" s="376"/>
      <c r="BM94" s="376"/>
      <c r="BN94" s="376"/>
      <c r="BO94" s="376">
        <v>0.7</v>
      </c>
      <c r="BP94" s="376">
        <v>0</v>
      </c>
      <c r="BQ94" s="376">
        <v>0.68</v>
      </c>
      <c r="BR94" s="393">
        <v>10</v>
      </c>
      <c r="BS94" s="376">
        <v>0.6</v>
      </c>
      <c r="BT94" s="393">
        <v>25</v>
      </c>
      <c r="BU94" s="376">
        <v>0.55000000000000004</v>
      </c>
      <c r="BV94" s="393">
        <v>100</v>
      </c>
      <c r="BW94" s="376">
        <v>0.45</v>
      </c>
      <c r="BX94" s="393">
        <v>200</v>
      </c>
      <c r="BY94" s="376">
        <v>0.36</v>
      </c>
    </row>
    <row r="95" spans="1:77" x14ac:dyDescent="0.25">
      <c r="A95" s="388" t="s">
        <v>228</v>
      </c>
      <c r="B95" s="388"/>
      <c r="C95" s="388"/>
      <c r="D95" s="389"/>
      <c r="E95" s="388"/>
      <c r="F95" s="388"/>
      <c r="G95" s="388"/>
      <c r="H95" s="388"/>
      <c r="I95" s="388"/>
      <c r="J95" s="388"/>
      <c r="K95" s="388"/>
      <c r="L95" s="388" t="str">
        <f t="shared" si="1"/>
        <v/>
      </c>
      <c r="M95" s="388"/>
      <c r="N95" s="388"/>
      <c r="O95" s="388"/>
      <c r="P95" s="388"/>
      <c r="Q95" s="388"/>
      <c r="R95" s="388"/>
      <c r="S95" s="388"/>
      <c r="T95" s="388"/>
      <c r="U95" s="388"/>
      <c r="V95" s="388"/>
      <c r="W95" s="388"/>
      <c r="X95" s="388"/>
      <c r="Y95" s="388"/>
      <c r="Z95" s="388"/>
      <c r="AA95" s="388"/>
      <c r="AB95" s="388"/>
      <c r="AC95" s="388"/>
      <c r="AD95" s="388"/>
      <c r="AE95" s="388"/>
      <c r="AF95" s="388"/>
      <c r="AG95" s="388"/>
      <c r="AH95" s="388"/>
      <c r="AI95" s="388"/>
      <c r="AJ95" s="388"/>
      <c r="AK95" s="388"/>
      <c r="AL95" s="388"/>
      <c r="AM95" s="388"/>
      <c r="AN95" s="388"/>
      <c r="AO95" s="388"/>
      <c r="AP95" s="388"/>
      <c r="AQ95" s="388"/>
      <c r="AR95" s="388"/>
      <c r="AS95" s="388"/>
      <c r="AT95" s="388"/>
      <c r="AU95" s="388"/>
      <c r="AV95" s="388"/>
      <c r="AW95" s="388"/>
      <c r="AX95" s="388"/>
      <c r="AY95" s="388"/>
      <c r="AZ95" s="388"/>
      <c r="BA95" s="388"/>
      <c r="BB95" s="388"/>
      <c r="BC95" s="388"/>
      <c r="BD95" s="388"/>
      <c r="BE95" s="388"/>
      <c r="BF95" s="388"/>
      <c r="BG95" s="388"/>
      <c r="BH95" s="388"/>
      <c r="BI95" s="388"/>
      <c r="BJ95" s="388"/>
      <c r="BK95" s="388"/>
      <c r="BL95" s="388"/>
      <c r="BM95" s="388"/>
      <c r="BN95" s="388"/>
      <c r="BO95" s="388">
        <v>0.7</v>
      </c>
      <c r="BP95" s="388">
        <v>0</v>
      </c>
      <c r="BQ95" s="388">
        <v>0.68</v>
      </c>
      <c r="BR95" s="391">
        <v>10</v>
      </c>
      <c r="BS95" s="388">
        <v>0.6</v>
      </c>
      <c r="BT95" s="391">
        <v>25</v>
      </c>
      <c r="BU95" s="388">
        <v>0.55000000000000004</v>
      </c>
      <c r="BV95" s="391">
        <v>50</v>
      </c>
      <c r="BW95" s="388">
        <v>0.48</v>
      </c>
      <c r="BX95" s="391">
        <v>100</v>
      </c>
      <c r="BY95" s="388">
        <v>0.36</v>
      </c>
    </row>
    <row r="96" spans="1:77" x14ac:dyDescent="0.25">
      <c r="A96" s="376" t="s">
        <v>229</v>
      </c>
      <c r="B96" s="376"/>
      <c r="C96" s="376"/>
      <c r="D96" s="392"/>
      <c r="E96" s="376"/>
      <c r="F96" s="376"/>
      <c r="G96" s="376"/>
      <c r="H96" s="376"/>
      <c r="I96" s="376"/>
      <c r="J96" s="376"/>
      <c r="K96" s="376"/>
      <c r="L96" s="376" t="str">
        <f t="shared" si="1"/>
        <v/>
      </c>
      <c r="M96" s="376"/>
      <c r="N96" s="376"/>
      <c r="O96" s="376"/>
      <c r="P96" s="376"/>
      <c r="Q96" s="376"/>
      <c r="R96" s="376"/>
      <c r="S96" s="376"/>
      <c r="T96" s="376"/>
      <c r="U96" s="376"/>
      <c r="V96" s="376"/>
      <c r="W96" s="376"/>
      <c r="X96" s="376"/>
      <c r="Y96" s="376"/>
      <c r="Z96" s="376"/>
      <c r="AA96" s="388"/>
      <c r="AB96" s="376"/>
      <c r="AC96" s="376"/>
      <c r="AD96" s="376"/>
      <c r="AE96" s="394"/>
      <c r="AF96" s="376"/>
      <c r="AG96" s="376"/>
      <c r="AH96" s="376"/>
      <c r="AI96" s="376"/>
      <c r="AJ96" s="376"/>
      <c r="AK96" s="376"/>
      <c r="AL96" s="376"/>
      <c r="AM96" s="376"/>
      <c r="AN96" s="376"/>
      <c r="AO96" s="376"/>
      <c r="AP96" s="376"/>
      <c r="AQ96" s="376"/>
      <c r="AR96" s="376"/>
      <c r="AS96" s="376"/>
      <c r="AT96" s="376"/>
      <c r="AU96" s="376"/>
      <c r="AV96" s="376"/>
      <c r="AW96" s="376"/>
      <c r="AX96" s="376"/>
      <c r="AY96" s="376"/>
      <c r="AZ96" s="376"/>
      <c r="BA96" s="376"/>
      <c r="BB96" s="376"/>
      <c r="BC96" s="376"/>
      <c r="BD96" s="376"/>
      <c r="BE96" s="376"/>
      <c r="BF96" s="376"/>
      <c r="BG96" s="376"/>
      <c r="BH96" s="376"/>
      <c r="BI96" s="376"/>
      <c r="BJ96" s="376"/>
      <c r="BK96" s="376"/>
      <c r="BL96" s="376"/>
      <c r="BM96" s="376"/>
      <c r="BN96" s="376"/>
      <c r="BO96" s="376">
        <v>0.56999999999999995</v>
      </c>
      <c r="BP96" s="376">
        <v>0</v>
      </c>
      <c r="BQ96" s="376">
        <v>0.55000000000000004</v>
      </c>
      <c r="BR96" s="393">
        <v>10</v>
      </c>
      <c r="BS96" s="376">
        <v>0.5</v>
      </c>
      <c r="BT96" s="393">
        <v>25</v>
      </c>
      <c r="BU96" s="376">
        <v>0.45</v>
      </c>
      <c r="BV96" s="393">
        <v>150</v>
      </c>
      <c r="BW96" s="376">
        <v>0.4</v>
      </c>
      <c r="BX96" s="393">
        <v>300</v>
      </c>
      <c r="BY96" s="376">
        <v>0.36</v>
      </c>
    </row>
    <row r="97" spans="1:77" x14ac:dyDescent="0.25">
      <c r="A97" s="388" t="s">
        <v>231</v>
      </c>
      <c r="B97" s="388"/>
      <c r="C97" s="388"/>
      <c r="D97" s="389"/>
      <c r="E97" s="388"/>
      <c r="F97" s="388"/>
      <c r="G97" s="388"/>
      <c r="H97" s="388"/>
      <c r="I97" s="388"/>
      <c r="J97" s="388"/>
      <c r="K97" s="388"/>
      <c r="L97" s="388" t="str">
        <f t="shared" si="1"/>
        <v/>
      </c>
      <c r="M97" s="388"/>
      <c r="N97" s="388"/>
      <c r="O97" s="388"/>
      <c r="P97" s="388"/>
      <c r="Q97" s="388"/>
      <c r="R97" s="388"/>
      <c r="S97" s="388"/>
      <c r="T97" s="388"/>
      <c r="U97" s="388"/>
      <c r="V97" s="388"/>
      <c r="W97" s="388"/>
      <c r="X97" s="388"/>
      <c r="Y97" s="388"/>
      <c r="Z97" s="388"/>
      <c r="AA97" s="388"/>
      <c r="AB97" s="388"/>
      <c r="AC97" s="388"/>
      <c r="AD97" s="388"/>
      <c r="AE97" s="390"/>
      <c r="AF97" s="388"/>
      <c r="AG97" s="388"/>
      <c r="AH97" s="388"/>
      <c r="AI97" s="388"/>
      <c r="AJ97" s="388"/>
      <c r="AK97" s="388"/>
      <c r="AL97" s="388"/>
      <c r="AM97" s="388"/>
      <c r="AN97" s="388"/>
      <c r="AO97" s="388"/>
      <c r="AP97" s="388"/>
      <c r="AQ97" s="388"/>
      <c r="AR97" s="388"/>
      <c r="AS97" s="388"/>
      <c r="AT97" s="388"/>
      <c r="AU97" s="388"/>
      <c r="AV97" s="388"/>
      <c r="AW97" s="388"/>
      <c r="AX97" s="388"/>
      <c r="AY97" s="388"/>
      <c r="AZ97" s="388"/>
      <c r="BA97" s="388"/>
      <c r="BB97" s="388"/>
      <c r="BC97" s="388"/>
      <c r="BD97" s="388"/>
      <c r="BE97" s="388"/>
      <c r="BF97" s="388"/>
      <c r="BG97" s="388"/>
      <c r="BH97" s="388"/>
      <c r="BI97" s="388"/>
      <c r="BJ97" s="388"/>
      <c r="BK97" s="388"/>
      <c r="BL97" s="388"/>
      <c r="BM97" s="388"/>
      <c r="BN97" s="388"/>
      <c r="BO97" s="388">
        <v>0.56999999999999995</v>
      </c>
      <c r="BP97" s="388">
        <v>0</v>
      </c>
      <c r="BQ97" s="388">
        <v>0.55000000000000004</v>
      </c>
      <c r="BR97" s="391">
        <v>10</v>
      </c>
      <c r="BS97" s="388">
        <v>0.5</v>
      </c>
      <c r="BT97" s="391">
        <v>25</v>
      </c>
      <c r="BU97" s="388">
        <v>0.45</v>
      </c>
      <c r="BV97" s="391">
        <v>200</v>
      </c>
      <c r="BW97" s="388">
        <v>0.4</v>
      </c>
      <c r="BX97" s="391">
        <v>400</v>
      </c>
      <c r="BY97" s="388">
        <v>0.36</v>
      </c>
    </row>
    <row r="98" spans="1:77" x14ac:dyDescent="0.25">
      <c r="A98" s="376" t="s">
        <v>232</v>
      </c>
      <c r="B98" s="376"/>
      <c r="C98" s="376"/>
      <c r="D98" s="392"/>
      <c r="E98" s="376"/>
      <c r="F98" s="376"/>
      <c r="G98" s="376"/>
      <c r="H98" s="376"/>
      <c r="I98" s="376"/>
      <c r="J98" s="376"/>
      <c r="K98" s="376"/>
      <c r="L98" s="376" t="str">
        <f t="shared" si="1"/>
        <v/>
      </c>
      <c r="M98" s="376"/>
      <c r="N98" s="376"/>
      <c r="O98" s="376"/>
      <c r="P98" s="376"/>
      <c r="Q98" s="376"/>
      <c r="R98" s="376"/>
      <c r="S98" s="376"/>
      <c r="T98" s="376"/>
      <c r="U98" s="376"/>
      <c r="V98" s="376"/>
      <c r="W98" s="376"/>
      <c r="X98" s="376"/>
      <c r="Y98" s="376"/>
      <c r="Z98" s="376"/>
      <c r="AA98" s="388"/>
      <c r="AB98" s="376"/>
      <c r="AC98" s="376"/>
      <c r="AD98" s="376"/>
      <c r="AE98" s="394"/>
      <c r="AF98" s="376"/>
      <c r="AG98" s="376"/>
      <c r="AH98" s="376"/>
      <c r="AI98" s="376"/>
      <c r="AJ98" s="376"/>
      <c r="AK98" s="376"/>
      <c r="AL98" s="376"/>
      <c r="AM98" s="376"/>
      <c r="AN98" s="376"/>
      <c r="AO98" s="376"/>
      <c r="AP98" s="376"/>
      <c r="AQ98" s="376"/>
      <c r="AR98" s="376"/>
      <c r="AS98" s="376"/>
      <c r="AT98" s="376"/>
      <c r="AU98" s="376"/>
      <c r="AV98" s="376"/>
      <c r="AW98" s="376"/>
      <c r="AX98" s="376"/>
      <c r="AY98" s="376"/>
      <c r="AZ98" s="376"/>
      <c r="BA98" s="376"/>
      <c r="BB98" s="376"/>
      <c r="BC98" s="376"/>
      <c r="BD98" s="376"/>
      <c r="BE98" s="376"/>
      <c r="BF98" s="376"/>
      <c r="BG98" s="376"/>
      <c r="BH98" s="376"/>
      <c r="BI98" s="376"/>
      <c r="BJ98" s="376"/>
      <c r="BK98" s="376"/>
      <c r="BL98" s="376"/>
      <c r="BM98" s="376"/>
      <c r="BN98" s="376"/>
      <c r="BO98" s="376">
        <v>0.56999999999999995</v>
      </c>
      <c r="BP98" s="376">
        <v>0</v>
      </c>
      <c r="BQ98" s="376">
        <v>0.55000000000000004</v>
      </c>
      <c r="BR98" s="393">
        <v>10</v>
      </c>
      <c r="BS98" s="376">
        <v>0.5</v>
      </c>
      <c r="BT98" s="393">
        <v>25</v>
      </c>
      <c r="BU98" s="376">
        <v>0.45</v>
      </c>
      <c r="BV98" s="393">
        <v>150</v>
      </c>
      <c r="BW98" s="376">
        <v>0.4</v>
      </c>
      <c r="BX98" s="393">
        <v>300</v>
      </c>
      <c r="BY98" s="376">
        <v>0.36</v>
      </c>
    </row>
    <row r="99" spans="1:77" x14ac:dyDescent="0.25">
      <c r="A99" s="388" t="s">
        <v>235</v>
      </c>
      <c r="B99" s="388"/>
      <c r="C99" s="388"/>
      <c r="D99" s="389"/>
      <c r="E99" s="388"/>
      <c r="F99" s="388"/>
      <c r="G99" s="388"/>
      <c r="H99" s="388"/>
      <c r="I99" s="388"/>
      <c r="J99" s="388"/>
      <c r="K99" s="388"/>
      <c r="L99" s="388" t="str">
        <f t="shared" si="1"/>
        <v/>
      </c>
      <c r="M99" s="388"/>
      <c r="N99" s="388"/>
      <c r="O99" s="388"/>
      <c r="P99" s="388"/>
      <c r="Q99" s="388"/>
      <c r="R99" s="388"/>
      <c r="S99" s="388"/>
      <c r="T99" s="388"/>
      <c r="U99" s="388"/>
      <c r="V99" s="388"/>
      <c r="W99" s="388"/>
      <c r="X99" s="388"/>
      <c r="Y99" s="388"/>
      <c r="Z99" s="388"/>
      <c r="AA99" s="388"/>
      <c r="AB99" s="388"/>
      <c r="AC99" s="388"/>
      <c r="AD99" s="388"/>
      <c r="AE99" s="390"/>
      <c r="AF99" s="388"/>
      <c r="AG99" s="388"/>
      <c r="AH99" s="388"/>
      <c r="AI99" s="388"/>
      <c r="AJ99" s="388"/>
      <c r="AK99" s="388"/>
      <c r="AL99" s="388"/>
      <c r="AM99" s="388"/>
      <c r="AN99" s="388"/>
      <c r="AO99" s="388"/>
      <c r="AP99" s="388"/>
      <c r="AQ99" s="388"/>
      <c r="AR99" s="388"/>
      <c r="AS99" s="388"/>
      <c r="AT99" s="388"/>
      <c r="AU99" s="388"/>
      <c r="AV99" s="388"/>
      <c r="AW99" s="388"/>
      <c r="AX99" s="388"/>
      <c r="AY99" s="388"/>
      <c r="AZ99" s="388"/>
      <c r="BA99" s="388"/>
      <c r="BB99" s="388"/>
      <c r="BC99" s="388"/>
      <c r="BD99" s="388"/>
      <c r="BE99" s="388"/>
      <c r="BF99" s="388"/>
      <c r="BG99" s="388"/>
      <c r="BH99" s="388"/>
      <c r="BI99" s="388"/>
      <c r="BJ99" s="388"/>
      <c r="BK99" s="388"/>
      <c r="BL99" s="388"/>
      <c r="BM99" s="388"/>
      <c r="BN99" s="388"/>
      <c r="BO99" s="388">
        <v>0.56999999999999995</v>
      </c>
      <c r="BP99" s="388">
        <v>0</v>
      </c>
      <c r="BQ99" s="388">
        <v>0.55000000000000004</v>
      </c>
      <c r="BR99" s="391">
        <v>10</v>
      </c>
      <c r="BS99" s="388">
        <v>0.5</v>
      </c>
      <c r="BT99" s="391">
        <v>25</v>
      </c>
      <c r="BU99" s="388">
        <v>0.45</v>
      </c>
      <c r="BV99" s="391">
        <v>150</v>
      </c>
      <c r="BW99" s="388">
        <v>0.4</v>
      </c>
      <c r="BX99" s="391">
        <v>300</v>
      </c>
      <c r="BY99" s="388">
        <v>0.36</v>
      </c>
    </row>
    <row r="100" spans="1:77" x14ac:dyDescent="0.25">
      <c r="A100" s="376" t="s">
        <v>236</v>
      </c>
      <c r="B100" s="376"/>
      <c r="C100" s="376"/>
      <c r="D100" s="392"/>
      <c r="E100" s="376"/>
      <c r="F100" s="376"/>
      <c r="G100" s="376"/>
      <c r="H100" s="376"/>
      <c r="I100" s="376"/>
      <c r="J100" s="376"/>
      <c r="K100" s="376"/>
      <c r="L100" s="376" t="str">
        <f t="shared" si="1"/>
        <v/>
      </c>
      <c r="M100" s="376"/>
      <c r="N100" s="376"/>
      <c r="O100" s="376"/>
      <c r="P100" s="376"/>
      <c r="Q100" s="376"/>
      <c r="R100" s="376"/>
      <c r="S100" s="376"/>
      <c r="T100" s="376"/>
      <c r="U100" s="376"/>
      <c r="V100" s="376"/>
      <c r="W100" s="376"/>
      <c r="X100" s="376"/>
      <c r="Y100" s="376"/>
      <c r="Z100" s="376"/>
      <c r="AA100" s="388"/>
      <c r="AB100" s="376"/>
      <c r="AC100" s="376"/>
      <c r="AD100" s="376"/>
      <c r="AE100" s="394"/>
      <c r="AF100" s="376"/>
      <c r="AG100" s="376"/>
      <c r="AH100" s="376"/>
      <c r="AI100" s="376"/>
      <c r="AJ100" s="376"/>
      <c r="AK100" s="376"/>
      <c r="AL100" s="376"/>
      <c r="AM100" s="376"/>
      <c r="AN100" s="376"/>
      <c r="AO100" s="376"/>
      <c r="AP100" s="376"/>
      <c r="AQ100" s="376"/>
      <c r="AR100" s="376"/>
      <c r="AS100" s="376"/>
      <c r="AT100" s="376"/>
      <c r="AU100" s="376"/>
      <c r="AV100" s="376"/>
      <c r="AW100" s="376"/>
      <c r="AX100" s="376"/>
      <c r="AY100" s="376"/>
      <c r="AZ100" s="376"/>
      <c r="BA100" s="376"/>
      <c r="BB100" s="376"/>
      <c r="BC100" s="376"/>
      <c r="BD100" s="376"/>
      <c r="BE100" s="376"/>
      <c r="BF100" s="376"/>
      <c r="BG100" s="376"/>
      <c r="BH100" s="376"/>
      <c r="BI100" s="376"/>
      <c r="BJ100" s="376"/>
      <c r="BK100" s="376"/>
      <c r="BL100" s="376"/>
      <c r="BM100" s="376"/>
      <c r="BN100" s="376"/>
      <c r="BO100" s="376">
        <v>0.56999999999999995</v>
      </c>
      <c r="BP100" s="376">
        <v>0</v>
      </c>
      <c r="BQ100" s="376">
        <v>0.55000000000000004</v>
      </c>
      <c r="BR100" s="393">
        <v>5</v>
      </c>
      <c r="BS100" s="376">
        <v>0.5</v>
      </c>
      <c r="BT100" s="393">
        <v>10</v>
      </c>
      <c r="BU100" s="376">
        <v>0.45</v>
      </c>
      <c r="BV100" s="393">
        <v>50</v>
      </c>
      <c r="BW100" s="376">
        <v>0.4</v>
      </c>
      <c r="BX100" s="393">
        <v>100</v>
      </c>
      <c r="BY100" s="376">
        <v>0.36</v>
      </c>
    </row>
    <row r="101" spans="1:77" x14ac:dyDescent="0.25">
      <c r="A101" s="388" t="s">
        <v>237</v>
      </c>
      <c r="B101" s="388"/>
      <c r="C101" s="388"/>
      <c r="D101" s="389"/>
      <c r="E101" s="388"/>
      <c r="F101" s="388"/>
      <c r="G101" s="388"/>
      <c r="H101" s="388"/>
      <c r="I101" s="388"/>
      <c r="J101" s="388"/>
      <c r="K101" s="388"/>
      <c r="L101" s="388" t="str">
        <f t="shared" si="1"/>
        <v/>
      </c>
      <c r="M101" s="388"/>
      <c r="N101" s="388"/>
      <c r="O101" s="388"/>
      <c r="P101" s="388"/>
      <c r="Q101" s="388"/>
      <c r="R101" s="388"/>
      <c r="S101" s="388"/>
      <c r="T101" s="388"/>
      <c r="U101" s="388"/>
      <c r="V101" s="388"/>
      <c r="W101" s="388"/>
      <c r="X101" s="388"/>
      <c r="Y101" s="388"/>
      <c r="Z101" s="388"/>
      <c r="AA101" s="388"/>
      <c r="AB101" s="388"/>
      <c r="AC101" s="388"/>
      <c r="AD101" s="388"/>
      <c r="AE101" s="390"/>
      <c r="AF101" s="388"/>
      <c r="AG101" s="388"/>
      <c r="AH101" s="388"/>
      <c r="AI101" s="388"/>
      <c r="AJ101" s="388"/>
      <c r="AK101" s="388"/>
      <c r="AL101" s="388"/>
      <c r="AM101" s="388"/>
      <c r="AN101" s="388"/>
      <c r="AO101" s="388"/>
      <c r="AP101" s="388"/>
      <c r="AQ101" s="388"/>
      <c r="AR101" s="388"/>
      <c r="AS101" s="388"/>
      <c r="AT101" s="388"/>
      <c r="AU101" s="388"/>
      <c r="AV101" s="388"/>
      <c r="AW101" s="388"/>
      <c r="AX101" s="388"/>
      <c r="AY101" s="388"/>
      <c r="AZ101" s="388"/>
      <c r="BA101" s="388"/>
      <c r="BB101" s="388"/>
      <c r="BC101" s="388"/>
      <c r="BD101" s="388"/>
      <c r="BE101" s="388"/>
      <c r="BF101" s="388"/>
      <c r="BG101" s="388"/>
      <c r="BH101" s="388"/>
      <c r="BI101" s="388"/>
      <c r="BJ101" s="388"/>
      <c r="BK101" s="388"/>
      <c r="BL101" s="388"/>
      <c r="BM101" s="388"/>
      <c r="BN101" s="388"/>
      <c r="BO101" s="388">
        <v>0.7</v>
      </c>
      <c r="BP101" s="388">
        <v>0</v>
      </c>
      <c r="BQ101" s="388">
        <v>0.68</v>
      </c>
      <c r="BR101" s="391">
        <v>10</v>
      </c>
      <c r="BS101" s="388">
        <v>0.6</v>
      </c>
      <c r="BT101" s="391">
        <v>25</v>
      </c>
      <c r="BU101" s="388">
        <v>0.55000000000000004</v>
      </c>
      <c r="BV101" s="391">
        <v>100</v>
      </c>
      <c r="BW101" s="388">
        <v>0.45</v>
      </c>
      <c r="BX101" s="391">
        <v>200</v>
      </c>
      <c r="BY101" s="388">
        <v>0.36</v>
      </c>
    </row>
    <row r="102" spans="1:77" x14ac:dyDescent="0.25">
      <c r="A102" s="376" t="s">
        <v>239</v>
      </c>
      <c r="B102" s="376"/>
      <c r="C102" s="376"/>
      <c r="D102" s="392"/>
      <c r="E102" s="376"/>
      <c r="F102" s="376"/>
      <c r="G102" s="376"/>
      <c r="H102" s="376"/>
      <c r="I102" s="376"/>
      <c r="J102" s="376"/>
      <c r="K102" s="376"/>
      <c r="L102" s="376" t="str">
        <f t="shared" si="1"/>
        <v/>
      </c>
      <c r="M102" s="376"/>
      <c r="N102" s="376"/>
      <c r="O102" s="376"/>
      <c r="P102" s="376"/>
      <c r="Q102" s="376"/>
      <c r="R102" s="376"/>
      <c r="S102" s="376"/>
      <c r="T102" s="376"/>
      <c r="U102" s="376"/>
      <c r="V102" s="376"/>
      <c r="W102" s="376"/>
      <c r="X102" s="376"/>
      <c r="Y102" s="376"/>
      <c r="Z102" s="376"/>
      <c r="AA102" s="388"/>
      <c r="AB102" s="376"/>
      <c r="AC102" s="376"/>
      <c r="AD102" s="376"/>
      <c r="AE102" s="394"/>
      <c r="AF102" s="376"/>
      <c r="AG102" s="376"/>
      <c r="AH102" s="376"/>
      <c r="AI102" s="376"/>
      <c r="AJ102" s="376"/>
      <c r="AK102" s="376"/>
      <c r="AL102" s="376"/>
      <c r="AM102" s="376"/>
      <c r="AN102" s="376"/>
      <c r="AO102" s="376"/>
      <c r="AP102" s="376"/>
      <c r="AQ102" s="376"/>
      <c r="AR102" s="376"/>
      <c r="AS102" s="376"/>
      <c r="AT102" s="376"/>
      <c r="AU102" s="376"/>
      <c r="AV102" s="376"/>
      <c r="AW102" s="376"/>
      <c r="AX102" s="376"/>
      <c r="AY102" s="376"/>
      <c r="AZ102" s="376"/>
      <c r="BA102" s="376"/>
      <c r="BB102" s="376"/>
      <c r="BC102" s="376"/>
      <c r="BD102" s="376"/>
      <c r="BE102" s="376"/>
      <c r="BF102" s="376"/>
      <c r="BG102" s="376"/>
      <c r="BH102" s="376"/>
      <c r="BI102" s="376"/>
      <c r="BJ102" s="376"/>
      <c r="BK102" s="376"/>
      <c r="BL102" s="376"/>
      <c r="BM102" s="376"/>
      <c r="BN102" s="376"/>
      <c r="BO102" s="376">
        <v>0.7</v>
      </c>
      <c r="BP102" s="376">
        <v>0</v>
      </c>
      <c r="BQ102" s="376">
        <v>0.68</v>
      </c>
      <c r="BR102" s="393">
        <v>10</v>
      </c>
      <c r="BS102" s="376">
        <v>0.6</v>
      </c>
      <c r="BT102" s="393">
        <v>25</v>
      </c>
      <c r="BU102" s="376">
        <v>0.55000000000000004</v>
      </c>
      <c r="BV102" s="393">
        <v>50</v>
      </c>
      <c r="BW102" s="376">
        <v>0.48</v>
      </c>
      <c r="BX102" s="393">
        <v>100</v>
      </c>
      <c r="BY102" s="376">
        <v>0.36</v>
      </c>
    </row>
    <row r="103" spans="1:77" x14ac:dyDescent="0.25">
      <c r="A103" s="388" t="s">
        <v>240</v>
      </c>
      <c r="B103" s="388"/>
      <c r="C103" s="388"/>
      <c r="D103" s="389"/>
      <c r="E103" s="388"/>
      <c r="F103" s="388"/>
      <c r="G103" s="388"/>
      <c r="H103" s="388"/>
      <c r="I103" s="388"/>
      <c r="J103" s="388"/>
      <c r="K103" s="388"/>
      <c r="L103" s="388" t="str">
        <f t="shared" si="1"/>
        <v/>
      </c>
      <c r="M103" s="388"/>
      <c r="N103" s="388"/>
      <c r="O103" s="388"/>
      <c r="P103" s="388"/>
      <c r="Q103" s="388"/>
      <c r="R103" s="388"/>
      <c r="S103" s="388"/>
      <c r="T103" s="388"/>
      <c r="U103" s="388"/>
      <c r="V103" s="388"/>
      <c r="W103" s="388"/>
      <c r="X103" s="388"/>
      <c r="Y103" s="388"/>
      <c r="Z103" s="388"/>
      <c r="AA103" s="388"/>
      <c r="AB103" s="388"/>
      <c r="AC103" s="388"/>
      <c r="AD103" s="388"/>
      <c r="AE103" s="390"/>
      <c r="AF103" s="388"/>
      <c r="AG103" s="388"/>
      <c r="AH103" s="388"/>
      <c r="AI103" s="388"/>
      <c r="AJ103" s="388"/>
      <c r="AK103" s="388"/>
      <c r="AL103" s="388"/>
      <c r="AM103" s="388"/>
      <c r="AN103" s="388"/>
      <c r="AO103" s="388"/>
      <c r="AP103" s="388"/>
      <c r="AQ103" s="388"/>
      <c r="AR103" s="388"/>
      <c r="AS103" s="388"/>
      <c r="AT103" s="388"/>
      <c r="AU103" s="388"/>
      <c r="AV103" s="388"/>
      <c r="AW103" s="388"/>
      <c r="AX103" s="388"/>
      <c r="AY103" s="388"/>
      <c r="AZ103" s="388"/>
      <c r="BA103" s="388"/>
      <c r="BB103" s="388"/>
      <c r="BC103" s="388"/>
      <c r="BD103" s="388"/>
      <c r="BE103" s="388"/>
      <c r="BF103" s="388"/>
      <c r="BG103" s="388"/>
      <c r="BH103" s="388"/>
      <c r="BI103" s="388"/>
      <c r="BJ103" s="388"/>
      <c r="BK103" s="388"/>
      <c r="BL103" s="388"/>
      <c r="BM103" s="388"/>
      <c r="BN103" s="388"/>
      <c r="BO103" s="388">
        <v>0.7</v>
      </c>
      <c r="BP103" s="388">
        <v>0</v>
      </c>
      <c r="BQ103" s="388">
        <v>0.68</v>
      </c>
      <c r="BR103" s="391">
        <v>10</v>
      </c>
      <c r="BS103" s="388">
        <v>0.6</v>
      </c>
      <c r="BT103" s="391">
        <v>25</v>
      </c>
      <c r="BU103" s="388">
        <v>0.55000000000000004</v>
      </c>
      <c r="BV103" s="391">
        <v>100</v>
      </c>
      <c r="BW103" s="388">
        <v>0.45</v>
      </c>
      <c r="BX103" s="391">
        <v>200</v>
      </c>
      <c r="BY103" s="388">
        <v>0.36</v>
      </c>
    </row>
    <row r="104" spans="1:77" x14ac:dyDescent="0.25">
      <c r="A104" s="376" t="s">
        <v>242</v>
      </c>
      <c r="B104" s="376"/>
      <c r="C104" s="376"/>
      <c r="D104" s="392"/>
      <c r="E104" s="376"/>
      <c r="F104" s="376"/>
      <c r="G104" s="376"/>
      <c r="H104" s="376"/>
      <c r="I104" s="376"/>
      <c r="J104" s="376"/>
      <c r="K104" s="376"/>
      <c r="L104" s="376" t="str">
        <f t="shared" si="1"/>
        <v/>
      </c>
      <c r="M104" s="376"/>
      <c r="N104" s="376"/>
      <c r="O104" s="376"/>
      <c r="P104" s="376"/>
      <c r="Q104" s="376"/>
      <c r="R104" s="376"/>
      <c r="S104" s="376"/>
      <c r="T104" s="376"/>
      <c r="U104" s="376"/>
      <c r="V104" s="376"/>
      <c r="W104" s="376"/>
      <c r="X104" s="376"/>
      <c r="Y104" s="376"/>
      <c r="Z104" s="376"/>
      <c r="AA104" s="388"/>
      <c r="AB104" s="376"/>
      <c r="AC104" s="376"/>
      <c r="AD104" s="376"/>
      <c r="AE104" s="394"/>
      <c r="AF104" s="376"/>
      <c r="AG104" s="376"/>
      <c r="AH104" s="376"/>
      <c r="AI104" s="376"/>
      <c r="AJ104" s="376"/>
      <c r="AK104" s="376"/>
      <c r="AL104" s="376"/>
      <c r="AM104" s="376"/>
      <c r="AN104" s="376"/>
      <c r="AO104" s="376"/>
      <c r="AP104" s="376"/>
      <c r="AQ104" s="376"/>
      <c r="AR104" s="376"/>
      <c r="AS104" s="376"/>
      <c r="AT104" s="376"/>
      <c r="AU104" s="376"/>
      <c r="AV104" s="376"/>
      <c r="AW104" s="376"/>
      <c r="AX104" s="376"/>
      <c r="AY104" s="376"/>
      <c r="AZ104" s="376"/>
      <c r="BA104" s="376"/>
      <c r="BB104" s="376"/>
      <c r="BC104" s="376"/>
      <c r="BD104" s="376"/>
      <c r="BE104" s="376"/>
      <c r="BF104" s="376"/>
      <c r="BG104" s="376"/>
      <c r="BH104" s="376"/>
      <c r="BI104" s="376"/>
      <c r="BJ104" s="376"/>
      <c r="BK104" s="376"/>
      <c r="BL104" s="376"/>
      <c r="BM104" s="376"/>
      <c r="BN104" s="376"/>
      <c r="BO104" s="376">
        <v>0.7</v>
      </c>
      <c r="BP104" s="376">
        <v>0</v>
      </c>
      <c r="BQ104" s="376">
        <v>0.68</v>
      </c>
      <c r="BR104" s="393">
        <v>10</v>
      </c>
      <c r="BS104" s="376">
        <v>0.6</v>
      </c>
      <c r="BT104" s="393">
        <v>25</v>
      </c>
      <c r="BU104" s="376">
        <v>0.55000000000000004</v>
      </c>
      <c r="BV104" s="393">
        <v>50</v>
      </c>
      <c r="BW104" s="376">
        <v>0.48</v>
      </c>
      <c r="BX104" s="393">
        <v>300</v>
      </c>
      <c r="BY104" s="376">
        <v>0.36</v>
      </c>
    </row>
    <row r="105" spans="1:77" x14ac:dyDescent="0.25">
      <c r="A105" s="388" t="s">
        <v>243</v>
      </c>
      <c r="B105" s="388"/>
      <c r="C105" s="388"/>
      <c r="D105" s="389"/>
      <c r="E105" s="388"/>
      <c r="F105" s="388"/>
      <c r="G105" s="388"/>
      <c r="H105" s="388"/>
      <c r="I105" s="388"/>
      <c r="J105" s="388"/>
      <c r="K105" s="388"/>
      <c r="L105" s="388" t="str">
        <f t="shared" si="1"/>
        <v/>
      </c>
      <c r="M105" s="388"/>
      <c r="N105" s="388"/>
      <c r="O105" s="388"/>
      <c r="P105" s="388"/>
      <c r="Q105" s="388"/>
      <c r="R105" s="388"/>
      <c r="S105" s="388"/>
      <c r="T105" s="388"/>
      <c r="U105" s="388"/>
      <c r="V105" s="388"/>
      <c r="W105" s="388"/>
      <c r="X105" s="388"/>
      <c r="Y105" s="388"/>
      <c r="Z105" s="388"/>
      <c r="AA105" s="388"/>
      <c r="AB105" s="388"/>
      <c r="AC105" s="388"/>
      <c r="AD105" s="388"/>
      <c r="AE105" s="390"/>
      <c r="AF105" s="388"/>
      <c r="AG105" s="388"/>
      <c r="AH105" s="388"/>
      <c r="AI105" s="388"/>
      <c r="AJ105" s="388"/>
      <c r="AK105" s="388"/>
      <c r="AL105" s="388"/>
      <c r="AM105" s="388"/>
      <c r="AN105" s="388"/>
      <c r="AO105" s="388"/>
      <c r="AP105" s="388"/>
      <c r="AQ105" s="388"/>
      <c r="AR105" s="388"/>
      <c r="AS105" s="388"/>
      <c r="AT105" s="388"/>
      <c r="AU105" s="388"/>
      <c r="AV105" s="388"/>
      <c r="AW105" s="388"/>
      <c r="AX105" s="388"/>
      <c r="AY105" s="388"/>
      <c r="AZ105" s="388"/>
      <c r="BA105" s="388"/>
      <c r="BB105" s="388"/>
      <c r="BC105" s="388"/>
      <c r="BD105" s="388"/>
      <c r="BE105" s="388"/>
      <c r="BF105" s="388"/>
      <c r="BG105" s="388"/>
      <c r="BH105" s="388"/>
      <c r="BI105" s="388"/>
      <c r="BJ105" s="388"/>
      <c r="BK105" s="388"/>
      <c r="BL105" s="388"/>
      <c r="BM105" s="388"/>
      <c r="BN105" s="388"/>
      <c r="BO105" s="388">
        <v>0.7</v>
      </c>
      <c r="BP105" s="388">
        <v>0</v>
      </c>
      <c r="BQ105" s="388">
        <v>0.68</v>
      </c>
      <c r="BR105" s="391">
        <v>10</v>
      </c>
      <c r="BS105" s="388">
        <v>0.6</v>
      </c>
      <c r="BT105" s="391">
        <v>25</v>
      </c>
      <c r="BU105" s="388">
        <v>0.55000000000000004</v>
      </c>
      <c r="BV105" s="391">
        <v>100</v>
      </c>
      <c r="BW105" s="388">
        <v>0.48</v>
      </c>
      <c r="BX105" s="391">
        <v>300</v>
      </c>
      <c r="BY105" s="388">
        <v>0.36</v>
      </c>
    </row>
    <row r="106" spans="1:77" x14ac:dyDescent="0.25">
      <c r="A106" s="376" t="s">
        <v>244</v>
      </c>
      <c r="B106" s="376"/>
      <c r="C106" s="376"/>
      <c r="D106" s="392"/>
      <c r="E106" s="376"/>
      <c r="F106" s="376"/>
      <c r="G106" s="376"/>
      <c r="H106" s="376"/>
      <c r="I106" s="376"/>
      <c r="J106" s="376"/>
      <c r="K106" s="376"/>
      <c r="L106" s="376" t="str">
        <f t="shared" si="1"/>
        <v/>
      </c>
      <c r="M106" s="376"/>
      <c r="N106" s="376"/>
      <c r="O106" s="376"/>
      <c r="P106" s="376"/>
      <c r="Q106" s="376"/>
      <c r="R106" s="376"/>
      <c r="S106" s="376"/>
      <c r="T106" s="376"/>
      <c r="U106" s="376"/>
      <c r="V106" s="376"/>
      <c r="W106" s="376"/>
      <c r="X106" s="376"/>
      <c r="Y106" s="376"/>
      <c r="Z106" s="376"/>
      <c r="AA106" s="388"/>
      <c r="AB106" s="376"/>
      <c r="AC106" s="376"/>
      <c r="AD106" s="376"/>
      <c r="AE106" s="394"/>
      <c r="AF106" s="376"/>
      <c r="AG106" s="376"/>
      <c r="AH106" s="376"/>
      <c r="AI106" s="376"/>
      <c r="AJ106" s="376"/>
      <c r="AK106" s="376"/>
      <c r="AL106" s="376"/>
      <c r="AM106" s="376"/>
      <c r="AN106" s="376"/>
      <c r="AO106" s="376"/>
      <c r="AP106" s="376"/>
      <c r="AQ106" s="376"/>
      <c r="AR106" s="376"/>
      <c r="AS106" s="376"/>
      <c r="AT106" s="376"/>
      <c r="AU106" s="376"/>
      <c r="AV106" s="376"/>
      <c r="AW106" s="376"/>
      <c r="AX106" s="376"/>
      <c r="AY106" s="376"/>
      <c r="AZ106" s="376"/>
      <c r="BA106" s="376"/>
      <c r="BB106" s="376"/>
      <c r="BC106" s="376"/>
      <c r="BD106" s="376"/>
      <c r="BE106" s="376"/>
      <c r="BF106" s="376"/>
      <c r="BG106" s="376"/>
      <c r="BH106" s="376"/>
      <c r="BI106" s="376"/>
      <c r="BJ106" s="376"/>
      <c r="BK106" s="376"/>
      <c r="BL106" s="376"/>
      <c r="BM106" s="376"/>
      <c r="BN106" s="376"/>
      <c r="BO106" s="376">
        <v>0.7</v>
      </c>
      <c r="BP106" s="376">
        <v>0</v>
      </c>
      <c r="BQ106" s="376">
        <v>0.68</v>
      </c>
      <c r="BR106" s="393">
        <v>10</v>
      </c>
      <c r="BS106" s="376">
        <v>0.6</v>
      </c>
      <c r="BT106" s="393">
        <v>25</v>
      </c>
      <c r="BU106" s="376">
        <v>0.55000000000000004</v>
      </c>
      <c r="BV106" s="393">
        <v>100</v>
      </c>
      <c r="BW106" s="376">
        <v>0.45</v>
      </c>
      <c r="BX106" s="393">
        <v>200</v>
      </c>
      <c r="BY106" s="376">
        <v>0.36</v>
      </c>
    </row>
    <row r="107" spans="1:77" x14ac:dyDescent="0.25">
      <c r="A107" s="388" t="s">
        <v>245</v>
      </c>
      <c r="B107" s="388"/>
      <c r="C107" s="388"/>
      <c r="D107" s="389"/>
      <c r="E107" s="388"/>
      <c r="F107" s="388"/>
      <c r="G107" s="388"/>
      <c r="H107" s="388"/>
      <c r="I107" s="388"/>
      <c r="J107" s="388"/>
      <c r="K107" s="388"/>
      <c r="L107" s="388" t="str">
        <f t="shared" si="1"/>
        <v/>
      </c>
      <c r="M107" s="388"/>
      <c r="N107" s="388"/>
      <c r="O107" s="388"/>
      <c r="P107" s="388"/>
      <c r="Q107" s="388"/>
      <c r="R107" s="388"/>
      <c r="S107" s="388"/>
      <c r="T107" s="388"/>
      <c r="U107" s="388"/>
      <c r="V107" s="388"/>
      <c r="W107" s="388"/>
      <c r="X107" s="388"/>
      <c r="Y107" s="388"/>
      <c r="Z107" s="388"/>
      <c r="AA107" s="388"/>
      <c r="AB107" s="388"/>
      <c r="AC107" s="388"/>
      <c r="AD107" s="388"/>
      <c r="AE107" s="390"/>
      <c r="AF107" s="388"/>
      <c r="AG107" s="388"/>
      <c r="AH107" s="388"/>
      <c r="AI107" s="388"/>
      <c r="AJ107" s="388"/>
      <c r="AK107" s="388"/>
      <c r="AL107" s="388"/>
      <c r="AM107" s="388"/>
      <c r="AN107" s="388"/>
      <c r="AO107" s="388"/>
      <c r="AP107" s="388"/>
      <c r="AQ107" s="388"/>
      <c r="AR107" s="388"/>
      <c r="AS107" s="388"/>
      <c r="AT107" s="388"/>
      <c r="AU107" s="388"/>
      <c r="AV107" s="388"/>
      <c r="AW107" s="388"/>
      <c r="AX107" s="388"/>
      <c r="AY107" s="388"/>
      <c r="AZ107" s="388"/>
      <c r="BA107" s="388"/>
      <c r="BB107" s="388"/>
      <c r="BC107" s="388"/>
      <c r="BD107" s="388"/>
      <c r="BE107" s="388"/>
      <c r="BF107" s="388"/>
      <c r="BG107" s="388"/>
      <c r="BH107" s="388"/>
      <c r="BI107" s="388"/>
      <c r="BJ107" s="388"/>
      <c r="BK107" s="388"/>
      <c r="BL107" s="388"/>
      <c r="BM107" s="388"/>
      <c r="BN107" s="388"/>
      <c r="BO107" s="388">
        <v>0.7</v>
      </c>
      <c r="BP107" s="388">
        <v>0</v>
      </c>
      <c r="BQ107" s="388">
        <v>0.68</v>
      </c>
      <c r="BR107" s="391">
        <v>10</v>
      </c>
      <c r="BS107" s="388">
        <v>0.6</v>
      </c>
      <c r="BT107" s="391">
        <v>25</v>
      </c>
      <c r="BU107" s="388">
        <v>0.55000000000000004</v>
      </c>
      <c r="BV107" s="391">
        <v>50</v>
      </c>
      <c r="BW107" s="388">
        <v>0.48</v>
      </c>
      <c r="BX107" s="391">
        <v>100</v>
      </c>
      <c r="BY107" s="388">
        <v>0.36</v>
      </c>
    </row>
    <row r="108" spans="1:77" x14ac:dyDescent="0.25">
      <c r="A108" s="376" t="s">
        <v>1782</v>
      </c>
      <c r="B108" s="376"/>
      <c r="C108" s="376"/>
      <c r="D108" s="392"/>
      <c r="E108" s="376"/>
      <c r="F108" s="376"/>
      <c r="G108" s="376"/>
      <c r="H108" s="376"/>
      <c r="I108" s="376"/>
      <c r="J108" s="376"/>
      <c r="K108" s="376"/>
      <c r="L108" s="376" t="str">
        <f t="shared" si="1"/>
        <v/>
      </c>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376"/>
      <c r="AL108" s="376"/>
      <c r="AM108" s="376"/>
      <c r="AN108" s="376"/>
      <c r="AO108" s="376"/>
      <c r="AP108" s="376"/>
      <c r="AQ108" s="376"/>
      <c r="AR108" s="376"/>
      <c r="AS108" s="376"/>
      <c r="AT108" s="376"/>
      <c r="AU108" s="376"/>
      <c r="AV108" s="376"/>
      <c r="AW108" s="376"/>
      <c r="AX108" s="376"/>
      <c r="AY108" s="376"/>
      <c r="AZ108" s="376"/>
      <c r="BA108" s="376"/>
      <c r="BB108" s="376"/>
      <c r="BC108" s="376"/>
      <c r="BD108" s="376"/>
      <c r="BE108" s="376"/>
      <c r="BF108" s="376"/>
      <c r="BG108" s="376"/>
      <c r="BH108" s="376"/>
      <c r="BI108" s="376"/>
      <c r="BJ108" s="376"/>
      <c r="BK108" s="376"/>
      <c r="BL108" s="376"/>
      <c r="BM108" s="376"/>
      <c r="BN108" s="376"/>
      <c r="BO108" s="376">
        <v>0.69</v>
      </c>
      <c r="BP108" s="376">
        <v>0</v>
      </c>
      <c r="BQ108" s="376">
        <v>0.65</v>
      </c>
      <c r="BR108" s="393">
        <v>10</v>
      </c>
      <c r="BS108" s="376">
        <v>0.59</v>
      </c>
      <c r="BT108" s="393">
        <v>25</v>
      </c>
      <c r="BU108" s="376">
        <v>0.55000000000000004</v>
      </c>
      <c r="BV108" s="393">
        <v>100</v>
      </c>
      <c r="BW108" s="376">
        <v>0.45</v>
      </c>
      <c r="BX108" s="393">
        <v>600</v>
      </c>
      <c r="BY108" s="376">
        <v>0.36499999999999999</v>
      </c>
    </row>
    <row r="109" spans="1:77" x14ac:dyDescent="0.25">
      <c r="A109" s="388" t="s">
        <v>1783</v>
      </c>
      <c r="B109" s="388"/>
      <c r="C109" s="388"/>
      <c r="D109" s="389"/>
      <c r="E109" s="388"/>
      <c r="F109" s="388"/>
      <c r="G109" s="388"/>
      <c r="H109" s="388"/>
      <c r="I109" s="388"/>
      <c r="J109" s="388"/>
      <c r="K109" s="388"/>
      <c r="L109" s="388" t="str">
        <f t="shared" si="1"/>
        <v/>
      </c>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c r="AI109" s="388"/>
      <c r="AJ109" s="388"/>
      <c r="AK109" s="388"/>
      <c r="AL109" s="388"/>
      <c r="AM109" s="388"/>
      <c r="AN109" s="388"/>
      <c r="AO109" s="388"/>
      <c r="AP109" s="388"/>
      <c r="AQ109" s="388"/>
      <c r="AR109" s="388"/>
      <c r="AS109" s="388"/>
      <c r="AT109" s="388"/>
      <c r="AU109" s="388"/>
      <c r="AV109" s="388"/>
      <c r="AW109" s="388"/>
      <c r="AX109" s="388"/>
      <c r="AY109" s="388"/>
      <c r="AZ109" s="388"/>
      <c r="BA109" s="388"/>
      <c r="BB109" s="388"/>
      <c r="BC109" s="388"/>
      <c r="BD109" s="388"/>
      <c r="BE109" s="388"/>
      <c r="BF109" s="388"/>
      <c r="BG109" s="388"/>
      <c r="BH109" s="388"/>
      <c r="BI109" s="388"/>
      <c r="BJ109" s="388"/>
      <c r="BK109" s="388"/>
      <c r="BL109" s="388"/>
      <c r="BM109" s="388"/>
      <c r="BN109" s="388"/>
      <c r="BO109" s="388">
        <v>0.69</v>
      </c>
      <c r="BP109" s="388">
        <v>0</v>
      </c>
      <c r="BQ109" s="388">
        <v>0.65</v>
      </c>
      <c r="BR109" s="391">
        <v>10</v>
      </c>
      <c r="BS109" s="388">
        <v>0.59</v>
      </c>
      <c r="BT109" s="391">
        <v>25</v>
      </c>
      <c r="BU109" s="388">
        <v>0.55000000000000004</v>
      </c>
      <c r="BV109" s="391">
        <v>100</v>
      </c>
      <c r="BW109" s="388">
        <v>0.45</v>
      </c>
      <c r="BX109" s="391">
        <v>400</v>
      </c>
      <c r="BY109" s="388">
        <v>0.36499999999999999</v>
      </c>
    </row>
    <row r="110" spans="1:77" x14ac:dyDescent="0.25">
      <c r="A110" s="376" t="s">
        <v>1784</v>
      </c>
      <c r="B110" s="376"/>
      <c r="C110" s="376"/>
      <c r="D110" s="392"/>
      <c r="E110" s="376"/>
      <c r="F110" s="376"/>
      <c r="G110" s="376"/>
      <c r="H110" s="376"/>
      <c r="I110" s="376"/>
      <c r="J110" s="376"/>
      <c r="K110" s="376"/>
      <c r="L110" s="376" t="str">
        <f t="shared" si="1"/>
        <v/>
      </c>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376"/>
      <c r="AL110" s="376"/>
      <c r="AM110" s="376"/>
      <c r="AN110" s="376"/>
      <c r="AO110" s="376"/>
      <c r="AP110" s="376"/>
      <c r="AQ110" s="376"/>
      <c r="AR110" s="376"/>
      <c r="AS110" s="376"/>
      <c r="AT110" s="376"/>
      <c r="AU110" s="376"/>
      <c r="AV110" s="376"/>
      <c r="AW110" s="376"/>
      <c r="AX110" s="376"/>
      <c r="AY110" s="376"/>
      <c r="AZ110" s="376"/>
      <c r="BA110" s="376"/>
      <c r="BB110" s="376"/>
      <c r="BC110" s="376"/>
      <c r="BD110" s="376"/>
      <c r="BE110" s="376"/>
      <c r="BF110" s="376"/>
      <c r="BG110" s="376"/>
      <c r="BH110" s="376"/>
      <c r="BI110" s="376"/>
      <c r="BJ110" s="376"/>
      <c r="BK110" s="376"/>
      <c r="BL110" s="376"/>
      <c r="BM110" s="376"/>
      <c r="BN110" s="376"/>
      <c r="BO110" s="376">
        <v>0.69</v>
      </c>
      <c r="BP110" s="376">
        <v>0</v>
      </c>
      <c r="BQ110" s="376">
        <v>0.65</v>
      </c>
      <c r="BR110" s="393">
        <v>10</v>
      </c>
      <c r="BS110" s="376">
        <v>0.59</v>
      </c>
      <c r="BT110" s="393">
        <v>25</v>
      </c>
      <c r="BU110" s="376">
        <v>0.55000000000000004</v>
      </c>
      <c r="BV110" s="393">
        <v>100</v>
      </c>
      <c r="BW110" s="376">
        <v>0.45</v>
      </c>
      <c r="BX110" s="393">
        <v>600</v>
      </c>
      <c r="BY110" s="376">
        <v>0.36499999999999999</v>
      </c>
    </row>
    <row r="111" spans="1:77" x14ac:dyDescent="0.25">
      <c r="A111" s="388" t="s">
        <v>1785</v>
      </c>
      <c r="B111" s="388"/>
      <c r="C111" s="388"/>
      <c r="D111" s="389"/>
      <c r="E111" s="388"/>
      <c r="F111" s="388"/>
      <c r="G111" s="388"/>
      <c r="H111" s="388"/>
      <c r="I111" s="388"/>
      <c r="J111" s="388"/>
      <c r="K111" s="388"/>
      <c r="L111" s="388" t="str">
        <f t="shared" si="1"/>
        <v/>
      </c>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c r="AH111" s="388"/>
      <c r="AI111" s="388"/>
      <c r="AJ111" s="388"/>
      <c r="AK111" s="388"/>
      <c r="AL111" s="388"/>
      <c r="AM111" s="388"/>
      <c r="AN111" s="388"/>
      <c r="AO111" s="388"/>
      <c r="AP111" s="388"/>
      <c r="AQ111" s="388"/>
      <c r="AR111" s="388"/>
      <c r="AS111" s="388"/>
      <c r="AT111" s="388"/>
      <c r="AU111" s="388"/>
      <c r="AV111" s="388"/>
      <c r="AW111" s="388"/>
      <c r="AX111" s="388"/>
      <c r="AY111" s="388"/>
      <c r="AZ111" s="388"/>
      <c r="BA111" s="388"/>
      <c r="BB111" s="388"/>
      <c r="BC111" s="388"/>
      <c r="BD111" s="388"/>
      <c r="BE111" s="388"/>
      <c r="BF111" s="388"/>
      <c r="BG111" s="388"/>
      <c r="BH111" s="388"/>
      <c r="BI111" s="388"/>
      <c r="BJ111" s="388"/>
      <c r="BK111" s="388"/>
      <c r="BL111" s="388"/>
      <c r="BM111" s="388"/>
      <c r="BN111" s="388"/>
      <c r="BO111" s="388">
        <v>0.69</v>
      </c>
      <c r="BP111" s="388">
        <v>0</v>
      </c>
      <c r="BQ111" s="388">
        <v>0.65</v>
      </c>
      <c r="BR111" s="391">
        <v>10</v>
      </c>
      <c r="BS111" s="388">
        <v>0.59</v>
      </c>
      <c r="BT111" s="391">
        <v>25</v>
      </c>
      <c r="BU111" s="388">
        <v>0.55000000000000004</v>
      </c>
      <c r="BV111" s="391">
        <v>100</v>
      </c>
      <c r="BW111" s="388">
        <v>0.45</v>
      </c>
      <c r="BX111" s="391">
        <v>400</v>
      </c>
      <c r="BY111" s="388">
        <v>0.36499999999999999</v>
      </c>
    </row>
    <row r="112" spans="1:77" x14ac:dyDescent="0.25">
      <c r="A112" s="376" t="s">
        <v>197</v>
      </c>
      <c r="B112" s="376"/>
      <c r="C112" s="376"/>
      <c r="D112" s="392"/>
      <c r="E112" s="376"/>
      <c r="F112" s="376"/>
      <c r="G112" s="376"/>
      <c r="H112" s="376"/>
      <c r="I112" s="376"/>
      <c r="J112" s="376"/>
      <c r="K112" s="376"/>
      <c r="L112" s="376" t="str">
        <f t="shared" si="1"/>
        <v/>
      </c>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376"/>
      <c r="AL112" s="376"/>
      <c r="AM112" s="376"/>
      <c r="AN112" s="376"/>
      <c r="AO112" s="376"/>
      <c r="AP112" s="376"/>
      <c r="AQ112" s="388"/>
      <c r="AR112" s="376"/>
      <c r="AS112" s="376"/>
      <c r="AT112" s="376"/>
      <c r="AU112" s="394"/>
      <c r="AV112" s="376"/>
      <c r="AW112" s="376"/>
      <c r="AX112" s="376"/>
      <c r="AY112" s="376"/>
      <c r="AZ112" s="376"/>
      <c r="BA112" s="376"/>
      <c r="BB112" s="376"/>
      <c r="BC112" s="376"/>
      <c r="BD112" s="376"/>
      <c r="BE112" s="376"/>
      <c r="BF112" s="376"/>
      <c r="BG112" s="376"/>
      <c r="BH112" s="376"/>
      <c r="BI112" s="376"/>
      <c r="BJ112" s="376"/>
      <c r="BK112" s="376"/>
      <c r="BL112" s="376"/>
      <c r="BM112" s="376"/>
      <c r="BN112" s="376"/>
      <c r="BO112" s="376">
        <v>0.56999999999999995</v>
      </c>
      <c r="BP112" s="376">
        <v>0</v>
      </c>
      <c r="BQ112" s="376">
        <v>0.55000000000000004</v>
      </c>
      <c r="BR112" s="393">
        <v>10</v>
      </c>
      <c r="BS112" s="376">
        <v>0.5</v>
      </c>
      <c r="BT112" s="393">
        <v>25</v>
      </c>
      <c r="BU112" s="376">
        <v>0.45</v>
      </c>
      <c r="BV112" s="393">
        <v>150</v>
      </c>
      <c r="BW112" s="376">
        <v>0.42</v>
      </c>
      <c r="BX112" s="393">
        <v>300</v>
      </c>
      <c r="BY112" s="376">
        <v>0.39</v>
      </c>
    </row>
    <row r="113" spans="1:77" x14ac:dyDescent="0.25">
      <c r="A113" s="388" t="s">
        <v>204</v>
      </c>
      <c r="B113" s="388"/>
      <c r="C113" s="388"/>
      <c r="D113" s="389"/>
      <c r="E113" s="388"/>
      <c r="F113" s="388"/>
      <c r="G113" s="388"/>
      <c r="H113" s="388"/>
      <c r="I113" s="388"/>
      <c r="J113" s="388"/>
      <c r="K113" s="388"/>
      <c r="L113" s="388" t="str">
        <f t="shared" si="1"/>
        <v/>
      </c>
      <c r="M113" s="388"/>
      <c r="N113" s="388"/>
      <c r="O113" s="388"/>
      <c r="P113" s="388"/>
      <c r="Q113" s="388"/>
      <c r="R113" s="388"/>
      <c r="S113" s="388"/>
      <c r="T113" s="388"/>
      <c r="U113" s="388"/>
      <c r="V113" s="388"/>
      <c r="W113" s="388"/>
      <c r="X113" s="388"/>
      <c r="Y113" s="388"/>
      <c r="Z113" s="388"/>
      <c r="AA113" s="388"/>
      <c r="AB113" s="388"/>
      <c r="AC113" s="388"/>
      <c r="AD113" s="388"/>
      <c r="AE113" s="390"/>
      <c r="AF113" s="388"/>
      <c r="AG113" s="388"/>
      <c r="AH113" s="388"/>
      <c r="AI113" s="388"/>
      <c r="AJ113" s="388"/>
      <c r="AK113" s="388"/>
      <c r="AL113" s="388"/>
      <c r="AM113" s="388"/>
      <c r="AN113" s="388"/>
      <c r="AO113" s="388"/>
      <c r="AP113" s="388"/>
      <c r="AQ113" s="388"/>
      <c r="AR113" s="388"/>
      <c r="AS113" s="388"/>
      <c r="AT113" s="388"/>
      <c r="AU113" s="388"/>
      <c r="AV113" s="388"/>
      <c r="AW113" s="388"/>
      <c r="AX113" s="388"/>
      <c r="AY113" s="388"/>
      <c r="AZ113" s="388"/>
      <c r="BA113" s="388"/>
      <c r="BB113" s="388"/>
      <c r="BC113" s="388"/>
      <c r="BD113" s="388"/>
      <c r="BE113" s="388"/>
      <c r="BF113" s="388"/>
      <c r="BG113" s="388"/>
      <c r="BH113" s="388"/>
      <c r="BI113" s="388"/>
      <c r="BJ113" s="388"/>
      <c r="BK113" s="388"/>
      <c r="BL113" s="388"/>
      <c r="BM113" s="388"/>
      <c r="BN113" s="388"/>
      <c r="BO113" s="388">
        <v>0.7</v>
      </c>
      <c r="BP113" s="388">
        <v>0</v>
      </c>
      <c r="BQ113" s="388">
        <v>0.68</v>
      </c>
      <c r="BR113" s="391">
        <v>5</v>
      </c>
      <c r="BS113" s="388">
        <v>0.6</v>
      </c>
      <c r="BT113" s="391">
        <v>25</v>
      </c>
      <c r="BU113" s="388">
        <v>0.55000000000000004</v>
      </c>
      <c r="BV113" s="391">
        <v>100</v>
      </c>
      <c r="BW113" s="388">
        <v>0.48</v>
      </c>
      <c r="BX113" s="391">
        <v>200</v>
      </c>
      <c r="BY113" s="388">
        <v>0.39</v>
      </c>
    </row>
    <row r="114" spans="1:77" x14ac:dyDescent="0.25">
      <c r="A114" s="376" t="s">
        <v>213</v>
      </c>
      <c r="B114" s="376"/>
      <c r="C114" s="376"/>
      <c r="D114" s="392"/>
      <c r="E114" s="376"/>
      <c r="F114" s="376"/>
      <c r="G114" s="376"/>
      <c r="H114" s="376"/>
      <c r="I114" s="376"/>
      <c r="J114" s="376"/>
      <c r="K114" s="376"/>
      <c r="L114" s="376" t="str">
        <f t="shared" si="1"/>
        <v/>
      </c>
      <c r="M114" s="376"/>
      <c r="N114" s="376"/>
      <c r="O114" s="376"/>
      <c r="P114" s="376"/>
      <c r="Q114" s="376"/>
      <c r="R114" s="376"/>
      <c r="S114" s="376"/>
      <c r="T114" s="376"/>
      <c r="U114" s="376"/>
      <c r="V114" s="376"/>
      <c r="W114" s="376"/>
      <c r="X114" s="376"/>
      <c r="Y114" s="376"/>
      <c r="Z114" s="376"/>
      <c r="AA114" s="388"/>
      <c r="AB114" s="376"/>
      <c r="AC114" s="376"/>
      <c r="AD114" s="376"/>
      <c r="AE114" s="394"/>
      <c r="AF114" s="376"/>
      <c r="AG114" s="376"/>
      <c r="AH114" s="376"/>
      <c r="AI114" s="376"/>
      <c r="AJ114" s="376"/>
      <c r="AK114" s="376"/>
      <c r="AL114" s="376"/>
      <c r="AM114" s="376"/>
      <c r="AN114" s="376"/>
      <c r="AO114" s="376"/>
      <c r="AP114" s="376"/>
      <c r="AQ114" s="376"/>
      <c r="AR114" s="376"/>
      <c r="AS114" s="376"/>
      <c r="AT114" s="376"/>
      <c r="AU114" s="376"/>
      <c r="AV114" s="376"/>
      <c r="AW114" s="376"/>
      <c r="AX114" s="376"/>
      <c r="AY114" s="376"/>
      <c r="AZ114" s="376"/>
      <c r="BA114" s="376"/>
      <c r="BB114" s="376"/>
      <c r="BC114" s="376"/>
      <c r="BD114" s="376"/>
      <c r="BE114" s="376"/>
      <c r="BF114" s="376"/>
      <c r="BG114" s="376"/>
      <c r="BH114" s="376"/>
      <c r="BI114" s="376"/>
      <c r="BJ114" s="376"/>
      <c r="BK114" s="376"/>
      <c r="BL114" s="376"/>
      <c r="BM114" s="376"/>
      <c r="BN114" s="376"/>
      <c r="BO114" s="376">
        <v>0.56999999999999995</v>
      </c>
      <c r="BP114" s="376">
        <v>0</v>
      </c>
      <c r="BQ114" s="376">
        <v>0.55000000000000004</v>
      </c>
      <c r="BR114" s="393">
        <v>10</v>
      </c>
      <c r="BS114" s="376">
        <v>0.5</v>
      </c>
      <c r="BT114" s="393">
        <v>25</v>
      </c>
      <c r="BU114" s="376">
        <v>0.45</v>
      </c>
      <c r="BV114" s="393">
        <v>150</v>
      </c>
      <c r="BW114" s="376">
        <v>0.42</v>
      </c>
      <c r="BX114" s="393">
        <v>300</v>
      </c>
      <c r="BY114" s="376">
        <v>0.39</v>
      </c>
    </row>
    <row r="115" spans="1:77" x14ac:dyDescent="0.25">
      <c r="A115" s="388" t="s">
        <v>221</v>
      </c>
      <c r="B115" s="388"/>
      <c r="C115" s="388"/>
      <c r="D115" s="389"/>
      <c r="E115" s="388"/>
      <c r="F115" s="388"/>
      <c r="G115" s="388"/>
      <c r="H115" s="388"/>
      <c r="I115" s="388"/>
      <c r="J115" s="388"/>
      <c r="K115" s="388"/>
      <c r="L115" s="388" t="str">
        <f t="shared" si="1"/>
        <v/>
      </c>
      <c r="M115" s="388"/>
      <c r="N115" s="388"/>
      <c r="O115" s="388"/>
      <c r="P115" s="388"/>
      <c r="Q115" s="388"/>
      <c r="R115" s="388"/>
      <c r="S115" s="388"/>
      <c r="T115" s="388"/>
      <c r="U115" s="388"/>
      <c r="V115" s="388"/>
      <c r="W115" s="388"/>
      <c r="X115" s="388"/>
      <c r="Y115" s="388"/>
      <c r="Z115" s="388"/>
      <c r="AA115" s="388"/>
      <c r="AB115" s="388"/>
      <c r="AC115" s="388"/>
      <c r="AD115" s="388"/>
      <c r="AE115" s="388"/>
      <c r="AF115" s="388"/>
      <c r="AG115" s="388"/>
      <c r="AH115" s="388"/>
      <c r="AI115" s="388"/>
      <c r="AJ115" s="388"/>
      <c r="AK115" s="388"/>
      <c r="AL115" s="388"/>
      <c r="AM115" s="388"/>
      <c r="AN115" s="388"/>
      <c r="AO115" s="388"/>
      <c r="AP115" s="388"/>
      <c r="AQ115" s="388"/>
      <c r="AR115" s="388"/>
      <c r="AS115" s="388"/>
      <c r="AT115" s="388"/>
      <c r="AU115" s="388"/>
      <c r="AV115" s="388"/>
      <c r="AW115" s="388"/>
      <c r="AX115" s="388"/>
      <c r="AY115" s="388"/>
      <c r="AZ115" s="388"/>
      <c r="BA115" s="388"/>
      <c r="BB115" s="388"/>
      <c r="BC115" s="388"/>
      <c r="BD115" s="388"/>
      <c r="BE115" s="388"/>
      <c r="BF115" s="388"/>
      <c r="BG115" s="388"/>
      <c r="BH115" s="388"/>
      <c r="BI115" s="388"/>
      <c r="BJ115" s="388"/>
      <c r="BK115" s="388"/>
      <c r="BL115" s="388"/>
      <c r="BM115" s="388"/>
      <c r="BN115" s="388"/>
      <c r="BO115" s="388">
        <v>0.7</v>
      </c>
      <c r="BP115" s="388">
        <v>0</v>
      </c>
      <c r="BQ115" s="388">
        <v>0.68</v>
      </c>
      <c r="BR115" s="391">
        <v>5</v>
      </c>
      <c r="BS115" s="388">
        <v>0.6</v>
      </c>
      <c r="BT115" s="391">
        <v>25</v>
      </c>
      <c r="BU115" s="388">
        <v>0.55000000000000004</v>
      </c>
      <c r="BV115" s="391">
        <v>100</v>
      </c>
      <c r="BW115" s="388">
        <v>0.48</v>
      </c>
      <c r="BX115" s="391">
        <v>200</v>
      </c>
      <c r="BY115" s="388">
        <v>0.39</v>
      </c>
    </row>
    <row r="116" spans="1:77" x14ac:dyDescent="0.25">
      <c r="A116" s="376" t="s">
        <v>230</v>
      </c>
      <c r="B116" s="376"/>
      <c r="C116" s="376"/>
      <c r="D116" s="392"/>
      <c r="E116" s="376"/>
      <c r="F116" s="376"/>
      <c r="G116" s="376"/>
      <c r="H116" s="376"/>
      <c r="I116" s="376"/>
      <c r="J116" s="376"/>
      <c r="K116" s="376"/>
      <c r="L116" s="376" t="str">
        <f t="shared" si="1"/>
        <v/>
      </c>
      <c r="M116" s="376"/>
      <c r="N116" s="376"/>
      <c r="O116" s="376"/>
      <c r="P116" s="376"/>
      <c r="Q116" s="376"/>
      <c r="R116" s="376"/>
      <c r="S116" s="376"/>
      <c r="T116" s="376"/>
      <c r="U116" s="376"/>
      <c r="V116" s="376"/>
      <c r="W116" s="376"/>
      <c r="X116" s="376"/>
      <c r="Y116" s="376"/>
      <c r="Z116" s="376"/>
      <c r="AA116" s="388"/>
      <c r="AB116" s="376"/>
      <c r="AC116" s="376"/>
      <c r="AD116" s="376"/>
      <c r="AE116" s="394"/>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v>0.56999999999999995</v>
      </c>
      <c r="BP116" s="376">
        <v>0</v>
      </c>
      <c r="BQ116" s="376">
        <v>0.55000000000000004</v>
      </c>
      <c r="BR116" s="393">
        <v>10</v>
      </c>
      <c r="BS116" s="376">
        <v>0.5</v>
      </c>
      <c r="BT116" s="393">
        <v>25</v>
      </c>
      <c r="BU116" s="376">
        <v>0.45</v>
      </c>
      <c r="BV116" s="393">
        <v>150</v>
      </c>
      <c r="BW116" s="376">
        <v>0.42</v>
      </c>
      <c r="BX116" s="393">
        <v>300</v>
      </c>
      <c r="BY116" s="376">
        <v>0.39</v>
      </c>
    </row>
    <row r="117" spans="1:77" x14ac:dyDescent="0.25">
      <c r="A117" s="388" t="s">
        <v>238</v>
      </c>
      <c r="B117" s="388"/>
      <c r="C117" s="388"/>
      <c r="D117" s="389"/>
      <c r="E117" s="388"/>
      <c r="F117" s="388"/>
      <c r="G117" s="388"/>
      <c r="H117" s="388"/>
      <c r="I117" s="388"/>
      <c r="J117" s="388"/>
      <c r="K117" s="388"/>
      <c r="L117" s="388" t="str">
        <f t="shared" si="1"/>
        <v/>
      </c>
      <c r="M117" s="388"/>
      <c r="N117" s="388"/>
      <c r="O117" s="388"/>
      <c r="P117" s="388"/>
      <c r="Q117" s="388"/>
      <c r="R117" s="388"/>
      <c r="S117" s="388"/>
      <c r="T117" s="388"/>
      <c r="U117" s="388"/>
      <c r="V117" s="388"/>
      <c r="W117" s="388"/>
      <c r="X117" s="388"/>
      <c r="Y117" s="388"/>
      <c r="Z117" s="388"/>
      <c r="AA117" s="388"/>
      <c r="AB117" s="388"/>
      <c r="AC117" s="388"/>
      <c r="AD117" s="388"/>
      <c r="AE117" s="390"/>
      <c r="AF117" s="388"/>
      <c r="AG117" s="388"/>
      <c r="AH117" s="388"/>
      <c r="AI117" s="388"/>
      <c r="AJ117" s="388"/>
      <c r="AK117" s="388"/>
      <c r="AL117" s="388"/>
      <c r="AM117" s="388"/>
      <c r="AN117" s="388"/>
      <c r="AO117" s="388"/>
      <c r="AP117" s="388"/>
      <c r="AQ117" s="388"/>
      <c r="AR117" s="388"/>
      <c r="AS117" s="388"/>
      <c r="AT117" s="388"/>
      <c r="AU117" s="388"/>
      <c r="AV117" s="388"/>
      <c r="AW117" s="388"/>
      <c r="AX117" s="388"/>
      <c r="AY117" s="388"/>
      <c r="AZ117" s="388"/>
      <c r="BA117" s="388"/>
      <c r="BB117" s="388"/>
      <c r="BC117" s="388"/>
      <c r="BD117" s="388"/>
      <c r="BE117" s="388"/>
      <c r="BF117" s="388"/>
      <c r="BG117" s="388"/>
      <c r="BH117" s="388"/>
      <c r="BI117" s="388"/>
      <c r="BJ117" s="388"/>
      <c r="BK117" s="388"/>
      <c r="BL117" s="388"/>
      <c r="BM117" s="388"/>
      <c r="BN117" s="388"/>
      <c r="BO117" s="388">
        <v>0.7</v>
      </c>
      <c r="BP117" s="388">
        <v>0</v>
      </c>
      <c r="BQ117" s="388">
        <v>0.68</v>
      </c>
      <c r="BR117" s="391">
        <v>5</v>
      </c>
      <c r="BS117" s="388">
        <v>0.6</v>
      </c>
      <c r="BT117" s="391">
        <v>25</v>
      </c>
      <c r="BU117" s="388">
        <v>0.55000000000000004</v>
      </c>
      <c r="BV117" s="391">
        <v>100</v>
      </c>
      <c r="BW117" s="388">
        <v>0.48</v>
      </c>
      <c r="BX117" s="391">
        <v>200</v>
      </c>
      <c r="BY117" s="388">
        <v>0.39</v>
      </c>
    </row>
    <row r="118" spans="1:77" x14ac:dyDescent="0.25">
      <c r="A118" s="376" t="s">
        <v>247</v>
      </c>
      <c r="B118" s="376"/>
      <c r="C118" s="376"/>
      <c r="D118" s="392"/>
      <c r="E118" s="376"/>
      <c r="F118" s="376"/>
      <c r="G118" s="376"/>
      <c r="H118" s="376"/>
      <c r="I118" s="376"/>
      <c r="J118" s="376"/>
      <c r="K118" s="376"/>
      <c r="L118" s="376" t="str">
        <f t="shared" si="1"/>
        <v/>
      </c>
      <c r="M118" s="376"/>
      <c r="N118" s="376"/>
      <c r="O118" s="376"/>
      <c r="P118" s="376"/>
      <c r="Q118" s="376"/>
      <c r="R118" s="376"/>
      <c r="S118" s="376"/>
      <c r="T118" s="376"/>
      <c r="U118" s="376"/>
      <c r="V118" s="376"/>
      <c r="W118" s="376"/>
      <c r="X118" s="376"/>
      <c r="Y118" s="376"/>
      <c r="Z118" s="376"/>
      <c r="AA118" s="388"/>
      <c r="AB118" s="376"/>
      <c r="AC118" s="376"/>
      <c r="AD118" s="376"/>
      <c r="AE118" s="394"/>
      <c r="AF118" s="376"/>
      <c r="AG118" s="376"/>
      <c r="AH118" s="376"/>
      <c r="AI118" s="376"/>
      <c r="AJ118" s="376"/>
      <c r="AK118" s="376"/>
      <c r="AL118" s="376"/>
      <c r="AM118" s="376"/>
      <c r="AN118" s="376"/>
      <c r="AO118" s="376"/>
      <c r="AP118" s="376"/>
      <c r="AQ118" s="376"/>
      <c r="AR118" s="376"/>
      <c r="AS118" s="376"/>
      <c r="AT118" s="376"/>
      <c r="AU118" s="376"/>
      <c r="AV118" s="376"/>
      <c r="AW118" s="376"/>
      <c r="AX118" s="376"/>
      <c r="AY118" s="376"/>
      <c r="AZ118" s="376"/>
      <c r="BA118" s="376"/>
      <c r="BB118" s="376"/>
      <c r="BC118" s="376"/>
      <c r="BD118" s="376"/>
      <c r="BE118" s="376"/>
      <c r="BF118" s="376"/>
      <c r="BG118" s="376"/>
      <c r="BH118" s="376"/>
      <c r="BI118" s="376"/>
      <c r="BJ118" s="376"/>
      <c r="BK118" s="376"/>
      <c r="BL118" s="376"/>
      <c r="BM118" s="376"/>
      <c r="BN118" s="376"/>
      <c r="BO118" s="376">
        <v>0.89</v>
      </c>
      <c r="BP118" s="376">
        <v>0</v>
      </c>
      <c r="BQ118" s="376">
        <v>0.69</v>
      </c>
      <c r="BR118" s="393">
        <v>5</v>
      </c>
      <c r="BS118" s="376">
        <v>0.65</v>
      </c>
      <c r="BT118" s="393">
        <v>25</v>
      </c>
      <c r="BU118" s="376">
        <v>0.6</v>
      </c>
      <c r="BV118" s="393">
        <v>50</v>
      </c>
      <c r="BW118" s="376">
        <v>0.55000000000000004</v>
      </c>
      <c r="BX118" s="393">
        <v>125</v>
      </c>
      <c r="BY118" s="376">
        <v>0.45</v>
      </c>
    </row>
    <row r="119" spans="1:77" x14ac:dyDescent="0.25">
      <c r="A119" s="388" t="s">
        <v>254</v>
      </c>
      <c r="B119" s="388"/>
      <c r="C119" s="388"/>
      <c r="D119" s="389"/>
      <c r="E119" s="388"/>
      <c r="F119" s="388"/>
      <c r="G119" s="388"/>
      <c r="H119" s="388"/>
      <c r="I119" s="388"/>
      <c r="J119" s="388"/>
      <c r="K119" s="388"/>
      <c r="L119" s="388" t="str">
        <f t="shared" si="1"/>
        <v/>
      </c>
      <c r="M119" s="388"/>
      <c r="N119" s="388"/>
      <c r="O119" s="388"/>
      <c r="P119" s="388"/>
      <c r="Q119" s="388"/>
      <c r="R119" s="388"/>
      <c r="S119" s="388"/>
      <c r="T119" s="388"/>
      <c r="U119" s="388"/>
      <c r="V119" s="388"/>
      <c r="W119" s="388"/>
      <c r="X119" s="388"/>
      <c r="Y119" s="388"/>
      <c r="Z119" s="388"/>
      <c r="AA119" s="388"/>
      <c r="AB119" s="388"/>
      <c r="AC119" s="388"/>
      <c r="AD119" s="388"/>
      <c r="AE119" s="390"/>
      <c r="AF119" s="388"/>
      <c r="AG119" s="388"/>
      <c r="AH119" s="388"/>
      <c r="AI119" s="388"/>
      <c r="AJ119" s="388"/>
      <c r="AK119" s="388"/>
      <c r="AL119" s="388"/>
      <c r="AM119" s="388"/>
      <c r="AN119" s="388"/>
      <c r="AO119" s="388"/>
      <c r="AP119" s="388"/>
      <c r="AQ119" s="388"/>
      <c r="AR119" s="388"/>
      <c r="AS119" s="388"/>
      <c r="AT119" s="388"/>
      <c r="AU119" s="388"/>
      <c r="AV119" s="388"/>
      <c r="AW119" s="388"/>
      <c r="AX119" s="388"/>
      <c r="AY119" s="388"/>
      <c r="AZ119" s="388"/>
      <c r="BA119" s="388"/>
      <c r="BB119" s="388"/>
      <c r="BC119" s="388"/>
      <c r="BD119" s="388"/>
      <c r="BE119" s="388"/>
      <c r="BF119" s="388"/>
      <c r="BG119" s="388"/>
      <c r="BH119" s="388"/>
      <c r="BI119" s="388"/>
      <c r="BJ119" s="388"/>
      <c r="BK119" s="388"/>
      <c r="BL119" s="388"/>
      <c r="BM119" s="388"/>
      <c r="BN119" s="388"/>
      <c r="BO119" s="388">
        <v>0.89</v>
      </c>
      <c r="BP119" s="388">
        <v>0</v>
      </c>
      <c r="BQ119" s="388">
        <v>0.69</v>
      </c>
      <c r="BR119" s="391">
        <v>5</v>
      </c>
      <c r="BS119" s="388">
        <v>0.65</v>
      </c>
      <c r="BT119" s="391">
        <v>25</v>
      </c>
      <c r="BU119" s="388">
        <v>0.6</v>
      </c>
      <c r="BV119" s="391">
        <v>50</v>
      </c>
      <c r="BW119" s="388">
        <v>0.55000000000000004</v>
      </c>
      <c r="BX119" s="391">
        <v>125</v>
      </c>
      <c r="BY119" s="388">
        <v>0.45</v>
      </c>
    </row>
    <row r="120" spans="1:77" x14ac:dyDescent="0.25">
      <c r="A120" s="376" t="s">
        <v>256</v>
      </c>
      <c r="B120" s="376"/>
      <c r="C120" s="376"/>
      <c r="D120" s="392"/>
      <c r="E120" s="376"/>
      <c r="F120" s="376"/>
      <c r="G120" s="376"/>
      <c r="H120" s="376"/>
      <c r="I120" s="376"/>
      <c r="J120" s="376"/>
      <c r="K120" s="376"/>
      <c r="L120" s="376" t="str">
        <f t="shared" si="1"/>
        <v/>
      </c>
      <c r="M120" s="376"/>
      <c r="N120" s="376"/>
      <c r="O120" s="376"/>
      <c r="P120" s="376"/>
      <c r="Q120" s="376"/>
      <c r="R120" s="376"/>
      <c r="S120" s="376"/>
      <c r="T120" s="376"/>
      <c r="U120" s="376"/>
      <c r="V120" s="376"/>
      <c r="W120" s="376"/>
      <c r="X120" s="376"/>
      <c r="Y120" s="376"/>
      <c r="Z120" s="376"/>
      <c r="AA120" s="388"/>
      <c r="AB120" s="376"/>
      <c r="AC120" s="376"/>
      <c r="AD120" s="376"/>
      <c r="AE120" s="394"/>
      <c r="AF120" s="376"/>
      <c r="AG120" s="376"/>
      <c r="AH120" s="376"/>
      <c r="AI120" s="376"/>
      <c r="AJ120" s="376"/>
      <c r="AK120" s="376"/>
      <c r="AL120" s="376"/>
      <c r="AM120" s="376"/>
      <c r="AN120" s="376"/>
      <c r="AO120" s="376"/>
      <c r="AP120" s="376"/>
      <c r="AQ120" s="376"/>
      <c r="AR120" s="376"/>
      <c r="AS120" s="376"/>
      <c r="AT120" s="376"/>
      <c r="AU120" s="376"/>
      <c r="AV120" s="376"/>
      <c r="AW120" s="376"/>
      <c r="AX120" s="376"/>
      <c r="AY120" s="376"/>
      <c r="AZ120" s="376"/>
      <c r="BA120" s="376"/>
      <c r="BB120" s="376"/>
      <c r="BC120" s="376"/>
      <c r="BD120" s="376"/>
      <c r="BE120" s="376"/>
      <c r="BF120" s="376"/>
      <c r="BG120" s="376"/>
      <c r="BH120" s="376"/>
      <c r="BI120" s="376"/>
      <c r="BJ120" s="376"/>
      <c r="BK120" s="376"/>
      <c r="BL120" s="376"/>
      <c r="BM120" s="376"/>
      <c r="BN120" s="376"/>
      <c r="BO120" s="376">
        <v>0.89</v>
      </c>
      <c r="BP120" s="376">
        <v>0</v>
      </c>
      <c r="BQ120" s="376">
        <v>0.69</v>
      </c>
      <c r="BR120" s="393">
        <v>5</v>
      </c>
      <c r="BS120" s="376">
        <v>0.65</v>
      </c>
      <c r="BT120" s="393">
        <v>25</v>
      </c>
      <c r="BU120" s="376">
        <v>0.6</v>
      </c>
      <c r="BV120" s="393">
        <v>50</v>
      </c>
      <c r="BW120" s="376">
        <v>0.55000000000000004</v>
      </c>
      <c r="BX120" s="393">
        <v>125</v>
      </c>
      <c r="BY120" s="376">
        <v>0.45</v>
      </c>
    </row>
    <row r="121" spans="1:77" x14ac:dyDescent="0.25">
      <c r="A121" s="388" t="s">
        <v>258</v>
      </c>
      <c r="B121" s="388"/>
      <c r="C121" s="388"/>
      <c r="D121" s="389"/>
      <c r="E121" s="388"/>
      <c r="F121" s="388"/>
      <c r="G121" s="388"/>
      <c r="H121" s="388"/>
      <c r="I121" s="388"/>
      <c r="J121" s="388"/>
      <c r="K121" s="388"/>
      <c r="L121" s="388" t="str">
        <f t="shared" si="1"/>
        <v/>
      </c>
      <c r="M121" s="388"/>
      <c r="N121" s="388"/>
      <c r="O121" s="388"/>
      <c r="P121" s="388"/>
      <c r="Q121" s="388"/>
      <c r="R121" s="388"/>
      <c r="S121" s="388"/>
      <c r="T121" s="388"/>
      <c r="U121" s="388"/>
      <c r="V121" s="388"/>
      <c r="W121" s="388"/>
      <c r="X121" s="388"/>
      <c r="Y121" s="388"/>
      <c r="Z121" s="388"/>
      <c r="AA121" s="388"/>
      <c r="AB121" s="388"/>
      <c r="AC121" s="388"/>
      <c r="AD121" s="388"/>
      <c r="AE121" s="388"/>
      <c r="AF121" s="388"/>
      <c r="AG121" s="388"/>
      <c r="AH121" s="388"/>
      <c r="AI121" s="388"/>
      <c r="AJ121" s="388"/>
      <c r="AK121" s="388"/>
      <c r="AL121" s="388"/>
      <c r="AM121" s="388"/>
      <c r="AN121" s="388"/>
      <c r="AO121" s="388"/>
      <c r="AP121" s="388"/>
      <c r="AQ121" s="388"/>
      <c r="AR121" s="388"/>
      <c r="AS121" s="388"/>
      <c r="AT121" s="388"/>
      <c r="AU121" s="388"/>
      <c r="AV121" s="388"/>
      <c r="AW121" s="388"/>
      <c r="AX121" s="388"/>
      <c r="AY121" s="388"/>
      <c r="AZ121" s="388"/>
      <c r="BA121" s="388"/>
      <c r="BB121" s="388"/>
      <c r="BC121" s="388"/>
      <c r="BD121" s="388"/>
      <c r="BE121" s="388"/>
      <c r="BF121" s="388"/>
      <c r="BG121" s="388"/>
      <c r="BH121" s="388"/>
      <c r="BI121" s="388"/>
      <c r="BJ121" s="388"/>
      <c r="BK121" s="388"/>
      <c r="BL121" s="388"/>
      <c r="BM121" s="388"/>
      <c r="BN121" s="388"/>
      <c r="BO121" s="388">
        <v>0.89</v>
      </c>
      <c r="BP121" s="388">
        <v>0</v>
      </c>
      <c r="BQ121" s="388">
        <v>0.69</v>
      </c>
      <c r="BR121" s="391">
        <v>5</v>
      </c>
      <c r="BS121" s="388">
        <v>0.65</v>
      </c>
      <c r="BT121" s="391">
        <v>25</v>
      </c>
      <c r="BU121" s="388">
        <v>0.6</v>
      </c>
      <c r="BV121" s="391">
        <v>75</v>
      </c>
      <c r="BW121" s="388">
        <v>0.55000000000000004</v>
      </c>
      <c r="BX121" s="391">
        <v>150</v>
      </c>
      <c r="BY121" s="388">
        <v>0.45</v>
      </c>
    </row>
    <row r="122" spans="1:77" x14ac:dyDescent="0.25">
      <c r="A122" s="376" t="s">
        <v>279</v>
      </c>
      <c r="B122" s="376"/>
      <c r="C122" s="376"/>
      <c r="D122" s="392"/>
      <c r="E122" s="376"/>
      <c r="F122" s="376"/>
      <c r="G122" s="376"/>
      <c r="H122" s="376"/>
      <c r="I122" s="376"/>
      <c r="J122" s="376"/>
      <c r="K122" s="376"/>
      <c r="L122" s="376" t="str">
        <f t="shared" si="1"/>
        <v/>
      </c>
      <c r="M122" s="376"/>
      <c r="N122" s="376"/>
      <c r="O122" s="376"/>
      <c r="P122" s="376"/>
      <c r="Q122" s="376"/>
      <c r="R122" s="376"/>
      <c r="S122" s="376"/>
      <c r="T122" s="376"/>
      <c r="U122" s="376"/>
      <c r="V122" s="376"/>
      <c r="W122" s="376"/>
      <c r="X122" s="376"/>
      <c r="Y122" s="376"/>
      <c r="Z122" s="376"/>
      <c r="AA122" s="388"/>
      <c r="AB122" s="376"/>
      <c r="AC122" s="376"/>
      <c r="AD122" s="376"/>
      <c r="AE122" s="394"/>
      <c r="AF122" s="376"/>
      <c r="AG122" s="376"/>
      <c r="AH122" s="376"/>
      <c r="AI122" s="376"/>
      <c r="AJ122" s="376"/>
      <c r="AK122" s="376"/>
      <c r="AL122" s="376"/>
      <c r="AM122" s="376"/>
      <c r="AN122" s="376"/>
      <c r="AO122" s="376"/>
      <c r="AP122" s="376"/>
      <c r="AQ122" s="376"/>
      <c r="AR122" s="376"/>
      <c r="AS122" s="376"/>
      <c r="AT122" s="376"/>
      <c r="AU122" s="376"/>
      <c r="AV122" s="376"/>
      <c r="AW122" s="376"/>
      <c r="AX122" s="376"/>
      <c r="AY122" s="376"/>
      <c r="AZ122" s="376"/>
      <c r="BA122" s="376"/>
      <c r="BB122" s="376"/>
      <c r="BC122" s="376"/>
      <c r="BD122" s="376"/>
      <c r="BE122" s="376"/>
      <c r="BF122" s="376"/>
      <c r="BG122" s="376"/>
      <c r="BH122" s="376"/>
      <c r="BI122" s="376"/>
      <c r="BJ122" s="376"/>
      <c r="BK122" s="376"/>
      <c r="BL122" s="376"/>
      <c r="BM122" s="376"/>
      <c r="BN122" s="376"/>
      <c r="BO122" s="376">
        <v>0.89</v>
      </c>
      <c r="BP122" s="376">
        <v>0</v>
      </c>
      <c r="BQ122" s="376">
        <v>0.69</v>
      </c>
      <c r="BR122" s="393">
        <v>5</v>
      </c>
      <c r="BS122" s="376">
        <v>0.65</v>
      </c>
      <c r="BT122" s="393">
        <v>25</v>
      </c>
      <c r="BU122" s="376">
        <v>0.6</v>
      </c>
      <c r="BV122" s="393">
        <v>50</v>
      </c>
      <c r="BW122" s="376">
        <v>0.55000000000000004</v>
      </c>
      <c r="BX122" s="393">
        <v>125</v>
      </c>
      <c r="BY122" s="376">
        <v>0.45</v>
      </c>
    </row>
    <row r="123" spans="1:77" x14ac:dyDescent="0.25">
      <c r="A123" s="388" t="s">
        <v>286</v>
      </c>
      <c r="B123" s="388"/>
      <c r="C123" s="388"/>
      <c r="D123" s="389"/>
      <c r="E123" s="388"/>
      <c r="F123" s="388"/>
      <c r="G123" s="388"/>
      <c r="H123" s="388"/>
      <c r="I123" s="388"/>
      <c r="J123" s="388"/>
      <c r="K123" s="388"/>
      <c r="L123" s="388" t="str">
        <f t="shared" si="1"/>
        <v/>
      </c>
      <c r="M123" s="388"/>
      <c r="N123" s="388"/>
      <c r="O123" s="388"/>
      <c r="P123" s="388"/>
      <c r="Q123" s="388"/>
      <c r="R123" s="388"/>
      <c r="S123" s="388"/>
      <c r="T123" s="388"/>
      <c r="U123" s="388"/>
      <c r="V123" s="388"/>
      <c r="W123" s="388"/>
      <c r="X123" s="388"/>
      <c r="Y123" s="388"/>
      <c r="Z123" s="388"/>
      <c r="AA123" s="388"/>
      <c r="AB123" s="388"/>
      <c r="AC123" s="388"/>
      <c r="AD123" s="388"/>
      <c r="AE123" s="390"/>
      <c r="AF123" s="388"/>
      <c r="AG123" s="388"/>
      <c r="AH123" s="388"/>
      <c r="AI123" s="388"/>
      <c r="AJ123" s="388"/>
      <c r="AK123" s="388"/>
      <c r="AL123" s="388"/>
      <c r="AM123" s="388"/>
      <c r="AN123" s="388"/>
      <c r="AO123" s="388"/>
      <c r="AP123" s="388"/>
      <c r="AQ123" s="388"/>
      <c r="AR123" s="388"/>
      <c r="AS123" s="388"/>
      <c r="AT123" s="388"/>
      <c r="AU123" s="388"/>
      <c r="AV123" s="388"/>
      <c r="AW123" s="388"/>
      <c r="AX123" s="388"/>
      <c r="AY123" s="388"/>
      <c r="AZ123" s="388"/>
      <c r="BA123" s="388"/>
      <c r="BB123" s="388"/>
      <c r="BC123" s="388"/>
      <c r="BD123" s="388"/>
      <c r="BE123" s="388"/>
      <c r="BF123" s="388"/>
      <c r="BG123" s="388"/>
      <c r="BH123" s="388"/>
      <c r="BI123" s="388"/>
      <c r="BJ123" s="388"/>
      <c r="BK123" s="388"/>
      <c r="BL123" s="388"/>
      <c r="BM123" s="388"/>
      <c r="BN123" s="388"/>
      <c r="BO123" s="388">
        <v>0.89</v>
      </c>
      <c r="BP123" s="388">
        <v>0</v>
      </c>
      <c r="BQ123" s="388">
        <v>0.69</v>
      </c>
      <c r="BR123" s="391">
        <v>5</v>
      </c>
      <c r="BS123" s="388">
        <v>0.65</v>
      </c>
      <c r="BT123" s="391">
        <v>25</v>
      </c>
      <c r="BU123" s="388">
        <v>0.6</v>
      </c>
      <c r="BV123" s="391">
        <v>50</v>
      </c>
      <c r="BW123" s="388">
        <v>0.55000000000000004</v>
      </c>
      <c r="BX123" s="391">
        <v>125</v>
      </c>
      <c r="BY123" s="388">
        <v>0.45</v>
      </c>
    </row>
    <row r="124" spans="1:77" x14ac:dyDescent="0.25">
      <c r="A124" s="376" t="s">
        <v>288</v>
      </c>
      <c r="B124" s="376"/>
      <c r="C124" s="376"/>
      <c r="D124" s="392"/>
      <c r="E124" s="376"/>
      <c r="F124" s="376"/>
      <c r="G124" s="376"/>
      <c r="H124" s="376"/>
      <c r="I124" s="376"/>
      <c r="J124" s="376"/>
      <c r="K124" s="376"/>
      <c r="L124" s="376" t="str">
        <f t="shared" si="1"/>
        <v/>
      </c>
      <c r="M124" s="376"/>
      <c r="N124" s="376"/>
      <c r="O124" s="376"/>
      <c r="P124" s="376"/>
      <c r="Q124" s="376"/>
      <c r="R124" s="376"/>
      <c r="S124" s="376"/>
      <c r="T124" s="376"/>
      <c r="U124" s="376"/>
      <c r="V124" s="376"/>
      <c r="W124" s="376"/>
      <c r="X124" s="376"/>
      <c r="Y124" s="376"/>
      <c r="Z124" s="376"/>
      <c r="AA124" s="388"/>
      <c r="AB124" s="376"/>
      <c r="AC124" s="376"/>
      <c r="AD124" s="376"/>
      <c r="AE124" s="394"/>
      <c r="AF124" s="376"/>
      <c r="AG124" s="376"/>
      <c r="AH124" s="376"/>
      <c r="AI124" s="376"/>
      <c r="AJ124" s="376"/>
      <c r="AK124" s="376"/>
      <c r="AL124" s="376"/>
      <c r="AM124" s="376"/>
      <c r="AN124" s="376"/>
      <c r="AO124" s="376"/>
      <c r="AP124" s="376"/>
      <c r="AQ124" s="376"/>
      <c r="AR124" s="376"/>
      <c r="AS124" s="376"/>
      <c r="AT124" s="376"/>
      <c r="AU124" s="376"/>
      <c r="AV124" s="376"/>
      <c r="AW124" s="376"/>
      <c r="AX124" s="376"/>
      <c r="AY124" s="376"/>
      <c r="AZ124" s="376"/>
      <c r="BA124" s="376"/>
      <c r="BB124" s="376"/>
      <c r="BC124" s="376"/>
      <c r="BD124" s="376"/>
      <c r="BE124" s="376"/>
      <c r="BF124" s="376"/>
      <c r="BG124" s="376"/>
      <c r="BH124" s="376"/>
      <c r="BI124" s="376"/>
      <c r="BJ124" s="376"/>
      <c r="BK124" s="376"/>
      <c r="BL124" s="376"/>
      <c r="BM124" s="376"/>
      <c r="BN124" s="376"/>
      <c r="BO124" s="376">
        <v>0.89</v>
      </c>
      <c r="BP124" s="376">
        <v>0</v>
      </c>
      <c r="BQ124" s="376">
        <v>0.69</v>
      </c>
      <c r="BR124" s="393">
        <v>5</v>
      </c>
      <c r="BS124" s="376">
        <v>0.65</v>
      </c>
      <c r="BT124" s="393">
        <v>25</v>
      </c>
      <c r="BU124" s="376">
        <v>0.6</v>
      </c>
      <c r="BV124" s="393">
        <v>50</v>
      </c>
      <c r="BW124" s="376">
        <v>0.55000000000000004</v>
      </c>
      <c r="BX124" s="393">
        <v>125</v>
      </c>
      <c r="BY124" s="376">
        <v>0.45</v>
      </c>
    </row>
    <row r="125" spans="1:77" x14ac:dyDescent="0.25">
      <c r="A125" s="388" t="s">
        <v>290</v>
      </c>
      <c r="B125" s="388"/>
      <c r="C125" s="388"/>
      <c r="D125" s="389"/>
      <c r="E125" s="388"/>
      <c r="F125" s="388"/>
      <c r="G125" s="388"/>
      <c r="H125" s="388"/>
      <c r="I125" s="388"/>
      <c r="J125" s="388"/>
      <c r="K125" s="388"/>
      <c r="L125" s="388" t="str">
        <f t="shared" si="1"/>
        <v/>
      </c>
      <c r="M125" s="388"/>
      <c r="N125" s="388"/>
      <c r="O125" s="388"/>
      <c r="P125" s="388"/>
      <c r="Q125" s="388"/>
      <c r="R125" s="388"/>
      <c r="S125" s="388"/>
      <c r="T125" s="388"/>
      <c r="U125" s="388"/>
      <c r="V125" s="388"/>
      <c r="W125" s="388"/>
      <c r="X125" s="388"/>
      <c r="Y125" s="388"/>
      <c r="Z125" s="388"/>
      <c r="AA125" s="388"/>
      <c r="AB125" s="388"/>
      <c r="AC125" s="388"/>
      <c r="AD125" s="388"/>
      <c r="AE125" s="390"/>
      <c r="AF125" s="388"/>
      <c r="AG125" s="388"/>
      <c r="AH125" s="388"/>
      <c r="AI125" s="388"/>
      <c r="AJ125" s="388"/>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88"/>
      <c r="BH125" s="388"/>
      <c r="BI125" s="388"/>
      <c r="BJ125" s="388"/>
      <c r="BK125" s="388"/>
      <c r="BL125" s="388"/>
      <c r="BM125" s="388"/>
      <c r="BN125" s="388"/>
      <c r="BO125" s="388">
        <v>0.89</v>
      </c>
      <c r="BP125" s="388">
        <v>0</v>
      </c>
      <c r="BQ125" s="388">
        <v>0.69</v>
      </c>
      <c r="BR125" s="391">
        <v>5</v>
      </c>
      <c r="BS125" s="388">
        <v>0.65</v>
      </c>
      <c r="BT125" s="391">
        <v>25</v>
      </c>
      <c r="BU125" s="388">
        <v>0.6</v>
      </c>
      <c r="BV125" s="391">
        <v>75</v>
      </c>
      <c r="BW125" s="388">
        <v>0.55000000000000004</v>
      </c>
      <c r="BX125" s="391">
        <v>150</v>
      </c>
      <c r="BY125" s="388">
        <v>0.45</v>
      </c>
    </row>
    <row r="126" spans="1:77" x14ac:dyDescent="0.25">
      <c r="A126" s="376" t="s">
        <v>310</v>
      </c>
      <c r="B126" s="376"/>
      <c r="C126" s="376"/>
      <c r="D126" s="392"/>
      <c r="E126" s="376"/>
      <c r="F126" s="376"/>
      <c r="G126" s="376"/>
      <c r="H126" s="376"/>
      <c r="I126" s="376"/>
      <c r="J126" s="376"/>
      <c r="K126" s="376"/>
      <c r="L126" s="376" t="str">
        <f t="shared" si="1"/>
        <v/>
      </c>
      <c r="M126" s="376"/>
      <c r="N126" s="376"/>
      <c r="O126" s="376"/>
      <c r="P126" s="376"/>
      <c r="Q126" s="376"/>
      <c r="R126" s="376"/>
      <c r="S126" s="376"/>
      <c r="T126" s="376"/>
      <c r="U126" s="376"/>
      <c r="V126" s="376"/>
      <c r="W126" s="376"/>
      <c r="X126" s="376"/>
      <c r="Y126" s="376"/>
      <c r="Z126" s="376"/>
      <c r="AA126" s="376"/>
      <c r="AB126" s="376"/>
      <c r="AC126" s="376"/>
      <c r="AD126" s="376"/>
      <c r="AE126" s="394"/>
      <c r="AF126" s="376"/>
      <c r="AG126" s="376"/>
      <c r="AH126" s="376"/>
      <c r="AI126" s="376"/>
      <c r="AJ126" s="376"/>
      <c r="AK126" s="376"/>
      <c r="AL126" s="376"/>
      <c r="AM126" s="376"/>
      <c r="AN126" s="376"/>
      <c r="AO126" s="376"/>
      <c r="AP126" s="376"/>
      <c r="AQ126" s="376"/>
      <c r="AR126" s="376"/>
      <c r="AS126" s="376"/>
      <c r="AT126" s="376"/>
      <c r="AU126" s="394"/>
      <c r="AV126" s="376"/>
      <c r="AW126" s="376"/>
      <c r="AX126" s="376"/>
      <c r="AY126" s="376"/>
      <c r="AZ126" s="376"/>
      <c r="BA126" s="376"/>
      <c r="BB126" s="376"/>
      <c r="BC126" s="376"/>
      <c r="BD126" s="376"/>
      <c r="BE126" s="376"/>
      <c r="BF126" s="376"/>
      <c r="BG126" s="376"/>
      <c r="BH126" s="376"/>
      <c r="BI126" s="376"/>
      <c r="BJ126" s="376"/>
      <c r="BK126" s="376"/>
      <c r="BL126" s="376"/>
      <c r="BM126" s="376"/>
      <c r="BN126" s="376"/>
      <c r="BO126" s="376">
        <v>0.89</v>
      </c>
      <c r="BP126" s="376">
        <v>0</v>
      </c>
      <c r="BQ126" s="376">
        <v>0.69</v>
      </c>
      <c r="BR126" s="393">
        <v>5</v>
      </c>
      <c r="BS126" s="376">
        <v>0.65</v>
      </c>
      <c r="BT126" s="393">
        <v>25</v>
      </c>
      <c r="BU126" s="376">
        <v>0.6</v>
      </c>
      <c r="BV126" s="393">
        <v>50</v>
      </c>
      <c r="BW126" s="376">
        <v>0.55000000000000004</v>
      </c>
      <c r="BX126" s="393">
        <v>125</v>
      </c>
      <c r="BY126" s="376">
        <v>0.45</v>
      </c>
    </row>
    <row r="127" spans="1:77" x14ac:dyDescent="0.25">
      <c r="A127" s="388" t="s">
        <v>318</v>
      </c>
      <c r="B127" s="388"/>
      <c r="C127" s="389"/>
      <c r="D127" s="389"/>
      <c r="E127" s="388"/>
      <c r="F127" s="388"/>
      <c r="G127" s="388"/>
      <c r="H127" s="388"/>
      <c r="I127" s="388"/>
      <c r="J127" s="388"/>
      <c r="K127" s="388"/>
      <c r="L127" s="388" t="str">
        <f t="shared" si="1"/>
        <v/>
      </c>
      <c r="M127" s="388"/>
      <c r="N127" s="388"/>
      <c r="O127" s="388"/>
      <c r="P127" s="388"/>
      <c r="Q127" s="388"/>
      <c r="R127" s="388"/>
      <c r="S127" s="388"/>
      <c r="T127" s="388"/>
      <c r="U127" s="388"/>
      <c r="V127" s="388"/>
      <c r="W127" s="388"/>
      <c r="X127" s="388"/>
      <c r="Y127" s="388"/>
      <c r="Z127" s="388"/>
      <c r="AA127" s="388"/>
      <c r="AB127" s="388"/>
      <c r="AC127" s="388"/>
      <c r="AD127" s="388"/>
      <c r="AE127" s="390"/>
      <c r="AF127" s="388"/>
      <c r="AG127" s="388"/>
      <c r="AH127" s="388"/>
      <c r="AI127" s="388"/>
      <c r="AJ127" s="388"/>
      <c r="AK127" s="388"/>
      <c r="AL127" s="388"/>
      <c r="AM127" s="388"/>
      <c r="AN127" s="388"/>
      <c r="AO127" s="388"/>
      <c r="AP127" s="388"/>
      <c r="AQ127" s="388"/>
      <c r="AR127" s="388"/>
      <c r="AS127" s="388"/>
      <c r="AT127" s="388"/>
      <c r="AU127" s="388"/>
      <c r="AV127" s="388"/>
      <c r="AW127" s="388"/>
      <c r="AX127" s="388"/>
      <c r="AY127" s="388"/>
      <c r="AZ127" s="388"/>
      <c r="BA127" s="388"/>
      <c r="BB127" s="388"/>
      <c r="BC127" s="388"/>
      <c r="BD127" s="388"/>
      <c r="BE127" s="388"/>
      <c r="BF127" s="388"/>
      <c r="BG127" s="388"/>
      <c r="BH127" s="388"/>
      <c r="BI127" s="388"/>
      <c r="BJ127" s="388"/>
      <c r="BK127" s="388"/>
      <c r="BL127" s="388"/>
      <c r="BM127" s="388"/>
      <c r="BN127" s="388"/>
      <c r="BO127" s="388">
        <v>0.89</v>
      </c>
      <c r="BP127" s="388">
        <v>0</v>
      </c>
      <c r="BQ127" s="388">
        <v>0.69</v>
      </c>
      <c r="BR127" s="391">
        <v>5</v>
      </c>
      <c r="BS127" s="388">
        <v>0.65</v>
      </c>
      <c r="BT127" s="391">
        <v>25</v>
      </c>
      <c r="BU127" s="388">
        <v>0.6</v>
      </c>
      <c r="BV127" s="391">
        <v>50</v>
      </c>
      <c r="BW127" s="388">
        <v>0.55000000000000004</v>
      </c>
      <c r="BX127" s="391">
        <v>125</v>
      </c>
      <c r="BY127" s="388">
        <v>0.45</v>
      </c>
    </row>
    <row r="128" spans="1:77" x14ac:dyDescent="0.25">
      <c r="A128" s="376" t="s">
        <v>319</v>
      </c>
      <c r="B128" s="376"/>
      <c r="C128" s="376"/>
      <c r="D128" s="392"/>
      <c r="E128" s="376"/>
      <c r="F128" s="376"/>
      <c r="G128" s="376"/>
      <c r="H128" s="376"/>
      <c r="I128" s="376"/>
      <c r="J128" s="376"/>
      <c r="K128" s="376"/>
      <c r="L128" s="376" t="str">
        <f t="shared" si="1"/>
        <v/>
      </c>
      <c r="M128" s="376"/>
      <c r="N128" s="376"/>
      <c r="O128" s="376"/>
      <c r="P128" s="376"/>
      <c r="Q128" s="376"/>
      <c r="R128" s="376"/>
      <c r="S128" s="376"/>
      <c r="T128" s="376"/>
      <c r="U128" s="376"/>
      <c r="V128" s="376"/>
      <c r="W128" s="376"/>
      <c r="X128" s="376"/>
      <c r="Y128" s="376"/>
      <c r="Z128" s="376"/>
      <c r="AA128" s="388"/>
      <c r="AB128" s="376"/>
      <c r="AC128" s="376"/>
      <c r="AD128" s="376"/>
      <c r="AE128" s="394"/>
      <c r="AF128" s="376"/>
      <c r="AG128" s="376"/>
      <c r="AH128" s="376"/>
      <c r="AI128" s="376"/>
      <c r="AJ128" s="376"/>
      <c r="AK128" s="376"/>
      <c r="AL128" s="376"/>
      <c r="AM128" s="376"/>
      <c r="AN128" s="376"/>
      <c r="AO128" s="376"/>
      <c r="AP128" s="376"/>
      <c r="AQ128" s="376"/>
      <c r="AR128" s="376"/>
      <c r="AS128" s="376"/>
      <c r="AT128" s="376"/>
      <c r="AU128" s="376"/>
      <c r="AV128" s="376"/>
      <c r="AW128" s="376"/>
      <c r="AX128" s="376"/>
      <c r="AY128" s="376"/>
      <c r="AZ128" s="376"/>
      <c r="BA128" s="376"/>
      <c r="BB128" s="376"/>
      <c r="BC128" s="376"/>
      <c r="BD128" s="376"/>
      <c r="BE128" s="376"/>
      <c r="BF128" s="376"/>
      <c r="BG128" s="376"/>
      <c r="BH128" s="376"/>
      <c r="BI128" s="376"/>
      <c r="BJ128" s="376"/>
      <c r="BK128" s="376"/>
      <c r="BL128" s="376"/>
      <c r="BM128" s="376"/>
      <c r="BN128" s="376"/>
      <c r="BO128" s="376">
        <v>0.89</v>
      </c>
      <c r="BP128" s="376">
        <v>0</v>
      </c>
      <c r="BQ128" s="376">
        <v>0.69</v>
      </c>
      <c r="BR128" s="393">
        <v>5</v>
      </c>
      <c r="BS128" s="376">
        <v>0.65</v>
      </c>
      <c r="BT128" s="393">
        <v>25</v>
      </c>
      <c r="BU128" s="376">
        <v>0.6</v>
      </c>
      <c r="BV128" s="393">
        <v>50</v>
      </c>
      <c r="BW128" s="376">
        <v>0.55000000000000004</v>
      </c>
      <c r="BX128" s="393">
        <v>125</v>
      </c>
      <c r="BY128" s="376">
        <v>0.45</v>
      </c>
    </row>
    <row r="129" spans="1:77" x14ac:dyDescent="0.25">
      <c r="A129" s="388" t="s">
        <v>322</v>
      </c>
      <c r="B129" s="388"/>
      <c r="C129" s="389"/>
      <c r="D129" s="389"/>
      <c r="E129" s="388"/>
      <c r="F129" s="388"/>
      <c r="G129" s="388"/>
      <c r="H129" s="388"/>
      <c r="I129" s="388"/>
      <c r="J129" s="388"/>
      <c r="K129" s="388"/>
      <c r="L129" s="388" t="str">
        <f t="shared" si="1"/>
        <v/>
      </c>
      <c r="M129" s="388"/>
      <c r="N129" s="388"/>
      <c r="O129" s="388"/>
      <c r="P129" s="388"/>
      <c r="Q129" s="388"/>
      <c r="R129" s="388"/>
      <c r="S129" s="388"/>
      <c r="T129" s="388"/>
      <c r="U129" s="388"/>
      <c r="V129" s="388"/>
      <c r="W129" s="388"/>
      <c r="X129" s="388"/>
      <c r="Y129" s="388"/>
      <c r="Z129" s="388"/>
      <c r="AA129" s="388"/>
      <c r="AB129" s="388"/>
      <c r="AC129" s="388"/>
      <c r="AD129" s="388"/>
      <c r="AE129" s="390"/>
      <c r="AF129" s="388"/>
      <c r="AG129" s="388"/>
      <c r="AH129" s="388"/>
      <c r="AI129" s="388"/>
      <c r="AJ129" s="388"/>
      <c r="AK129" s="388"/>
      <c r="AL129" s="388"/>
      <c r="AM129" s="388"/>
      <c r="AN129" s="388"/>
      <c r="AO129" s="388"/>
      <c r="AP129" s="388"/>
      <c r="AQ129" s="388"/>
      <c r="AR129" s="388"/>
      <c r="AS129" s="388"/>
      <c r="AT129" s="388"/>
      <c r="AU129" s="388"/>
      <c r="AV129" s="388"/>
      <c r="AW129" s="388"/>
      <c r="AX129" s="388"/>
      <c r="AY129" s="388"/>
      <c r="AZ129" s="388"/>
      <c r="BA129" s="388"/>
      <c r="BB129" s="388"/>
      <c r="BC129" s="388"/>
      <c r="BD129" s="388"/>
      <c r="BE129" s="388"/>
      <c r="BF129" s="388"/>
      <c r="BG129" s="388"/>
      <c r="BH129" s="388"/>
      <c r="BI129" s="388"/>
      <c r="BJ129" s="388"/>
      <c r="BK129" s="388"/>
      <c r="BL129" s="388"/>
      <c r="BM129" s="388"/>
      <c r="BN129" s="388"/>
      <c r="BO129" s="388">
        <v>0.89</v>
      </c>
      <c r="BP129" s="388">
        <v>0</v>
      </c>
      <c r="BQ129" s="388">
        <v>0.69</v>
      </c>
      <c r="BR129" s="391">
        <v>5</v>
      </c>
      <c r="BS129" s="388">
        <v>0.65</v>
      </c>
      <c r="BT129" s="391">
        <v>25</v>
      </c>
      <c r="BU129" s="388">
        <v>0.6</v>
      </c>
      <c r="BV129" s="391">
        <v>75</v>
      </c>
      <c r="BW129" s="388">
        <v>0.55000000000000004</v>
      </c>
      <c r="BX129" s="391">
        <v>150</v>
      </c>
      <c r="BY129" s="388">
        <v>0.45</v>
      </c>
    </row>
    <row r="130" spans="1:77" x14ac:dyDescent="0.25">
      <c r="A130" s="376" t="s">
        <v>267</v>
      </c>
      <c r="B130" s="376"/>
      <c r="C130" s="376"/>
      <c r="D130" s="392"/>
      <c r="E130" s="376"/>
      <c r="F130" s="376"/>
      <c r="G130" s="376"/>
      <c r="H130" s="376"/>
      <c r="I130" s="376"/>
      <c r="J130" s="376"/>
      <c r="K130" s="376"/>
      <c r="L130" s="376" t="str">
        <f t="shared" si="1"/>
        <v/>
      </c>
      <c r="M130" s="376"/>
      <c r="N130" s="376"/>
      <c r="O130" s="376"/>
      <c r="P130" s="376"/>
      <c r="Q130" s="376"/>
      <c r="R130" s="376"/>
      <c r="S130" s="376"/>
      <c r="T130" s="376"/>
      <c r="U130" s="376"/>
      <c r="V130" s="376"/>
      <c r="W130" s="376"/>
      <c r="X130" s="376"/>
      <c r="Y130" s="376"/>
      <c r="Z130" s="376"/>
      <c r="AA130" s="388"/>
      <c r="AB130" s="376"/>
      <c r="AC130" s="376"/>
      <c r="AD130" s="376"/>
      <c r="AE130" s="394"/>
      <c r="AF130" s="376"/>
      <c r="AG130" s="376"/>
      <c r="AH130" s="376"/>
      <c r="AI130" s="376"/>
      <c r="AJ130" s="376"/>
      <c r="AK130" s="376"/>
      <c r="AL130" s="376"/>
      <c r="AM130" s="376"/>
      <c r="AN130" s="376"/>
      <c r="AO130" s="376"/>
      <c r="AP130" s="376"/>
      <c r="AQ130" s="376"/>
      <c r="AR130" s="376"/>
      <c r="AS130" s="376"/>
      <c r="AT130" s="376"/>
      <c r="AU130" s="376"/>
      <c r="AV130" s="376"/>
      <c r="AW130" s="376"/>
      <c r="AX130" s="376"/>
      <c r="AY130" s="376"/>
      <c r="AZ130" s="376"/>
      <c r="BA130" s="376"/>
      <c r="BB130" s="376"/>
      <c r="BC130" s="376"/>
      <c r="BD130" s="376"/>
      <c r="BE130" s="376"/>
      <c r="BF130" s="376"/>
      <c r="BG130" s="376"/>
      <c r="BH130" s="376"/>
      <c r="BI130" s="376"/>
      <c r="BJ130" s="376"/>
      <c r="BK130" s="376"/>
      <c r="BL130" s="376"/>
      <c r="BM130" s="376"/>
      <c r="BN130" s="376"/>
      <c r="BO130" s="376">
        <v>0.88</v>
      </c>
      <c r="BP130" s="376">
        <v>0</v>
      </c>
      <c r="BQ130" s="376">
        <v>0.85</v>
      </c>
      <c r="BR130" s="393">
        <v>5</v>
      </c>
      <c r="BS130" s="376">
        <v>0.79</v>
      </c>
      <c r="BT130" s="393">
        <v>10</v>
      </c>
      <c r="BU130" s="376">
        <v>0.75</v>
      </c>
      <c r="BV130" s="393">
        <v>25</v>
      </c>
      <c r="BW130" s="376">
        <v>0.65</v>
      </c>
      <c r="BX130" s="393">
        <v>150</v>
      </c>
      <c r="BY130" s="376">
        <v>0.5</v>
      </c>
    </row>
    <row r="131" spans="1:77" x14ac:dyDescent="0.25">
      <c r="A131" s="388" t="s">
        <v>301</v>
      </c>
      <c r="B131" s="388"/>
      <c r="C131" s="388"/>
      <c r="D131" s="389"/>
      <c r="E131" s="388"/>
      <c r="F131" s="388"/>
      <c r="G131" s="388"/>
      <c r="H131" s="388"/>
      <c r="I131" s="388"/>
      <c r="J131" s="388"/>
      <c r="K131" s="388"/>
      <c r="L131" s="388" t="str">
        <f t="shared" ref="L131:L194" si="2">IF(C131="X","",(P131 &amp; I131 &amp;J131 &amp;K131 &amp; AA131 &amp; AQ131 &amp; BC131))</f>
        <v/>
      </c>
      <c r="M131" s="388"/>
      <c r="N131" s="388"/>
      <c r="O131" s="388"/>
      <c r="P131" s="388"/>
      <c r="Q131" s="388"/>
      <c r="R131" s="388"/>
      <c r="S131" s="388"/>
      <c r="T131" s="388"/>
      <c r="U131" s="388"/>
      <c r="V131" s="388"/>
      <c r="W131" s="388"/>
      <c r="X131" s="388"/>
      <c r="Y131" s="388"/>
      <c r="Z131" s="388"/>
      <c r="AA131" s="388"/>
      <c r="AB131" s="388"/>
      <c r="AC131" s="388"/>
      <c r="AD131" s="388"/>
      <c r="AE131" s="388"/>
      <c r="AF131" s="388"/>
      <c r="AG131" s="388"/>
      <c r="AH131" s="388"/>
      <c r="AI131" s="388"/>
      <c r="AJ131" s="388"/>
      <c r="AK131" s="388"/>
      <c r="AL131" s="388"/>
      <c r="AM131" s="388"/>
      <c r="AN131" s="388"/>
      <c r="AO131" s="388"/>
      <c r="AP131" s="388"/>
      <c r="AQ131" s="388"/>
      <c r="AR131" s="388"/>
      <c r="AS131" s="388"/>
      <c r="AT131" s="388"/>
      <c r="AU131" s="388"/>
      <c r="AV131" s="388"/>
      <c r="AW131" s="388"/>
      <c r="AX131" s="388"/>
      <c r="AY131" s="388"/>
      <c r="AZ131" s="388"/>
      <c r="BA131" s="388"/>
      <c r="BB131" s="388"/>
      <c r="BC131" s="388"/>
      <c r="BD131" s="388"/>
      <c r="BE131" s="388"/>
      <c r="BF131" s="388"/>
      <c r="BG131" s="388"/>
      <c r="BH131" s="388"/>
      <c r="BI131" s="388"/>
      <c r="BJ131" s="388"/>
      <c r="BK131" s="388"/>
      <c r="BL131" s="388"/>
      <c r="BM131" s="388"/>
      <c r="BN131" s="388"/>
      <c r="BO131" s="388">
        <v>0.88</v>
      </c>
      <c r="BP131" s="388">
        <v>0</v>
      </c>
      <c r="BQ131" s="388">
        <v>0.85</v>
      </c>
      <c r="BR131" s="391">
        <v>5</v>
      </c>
      <c r="BS131" s="388">
        <v>0.79</v>
      </c>
      <c r="BT131" s="391">
        <v>10</v>
      </c>
      <c r="BU131" s="388">
        <v>0.75</v>
      </c>
      <c r="BV131" s="391">
        <v>25</v>
      </c>
      <c r="BW131" s="388">
        <v>0.65</v>
      </c>
      <c r="BX131" s="391">
        <v>150</v>
      </c>
      <c r="BY131" s="388">
        <v>0.5</v>
      </c>
    </row>
    <row r="132" spans="1:77" x14ac:dyDescent="0.25">
      <c r="A132" s="376" t="s">
        <v>334</v>
      </c>
      <c r="B132" s="376"/>
      <c r="C132" s="376"/>
      <c r="D132" s="392"/>
      <c r="E132" s="376"/>
      <c r="F132" s="376"/>
      <c r="G132" s="376"/>
      <c r="H132" s="376"/>
      <c r="I132" s="376"/>
      <c r="J132" s="376"/>
      <c r="K132" s="376"/>
      <c r="L132" s="376" t="str">
        <f t="shared" si="2"/>
        <v/>
      </c>
      <c r="M132" s="376"/>
      <c r="N132" s="376"/>
      <c r="O132" s="376"/>
      <c r="P132" s="376"/>
      <c r="Q132" s="376"/>
      <c r="R132" s="376"/>
      <c r="S132" s="376"/>
      <c r="T132" s="376"/>
      <c r="U132" s="376"/>
      <c r="V132" s="376"/>
      <c r="W132" s="376"/>
      <c r="X132" s="376"/>
      <c r="Y132" s="376"/>
      <c r="Z132" s="376"/>
      <c r="AA132" s="388"/>
      <c r="AB132" s="376"/>
      <c r="AC132" s="376"/>
      <c r="AD132" s="376"/>
      <c r="AE132" s="394"/>
      <c r="AF132" s="376"/>
      <c r="AG132" s="376"/>
      <c r="AH132" s="376"/>
      <c r="AI132" s="376"/>
      <c r="AJ132" s="376"/>
      <c r="AK132" s="376"/>
      <c r="AL132" s="376"/>
      <c r="AM132" s="376"/>
      <c r="AN132" s="376"/>
      <c r="AO132" s="376"/>
      <c r="AP132" s="376"/>
      <c r="AQ132" s="376"/>
      <c r="AR132" s="376"/>
      <c r="AS132" s="376"/>
      <c r="AT132" s="376"/>
      <c r="AU132" s="376"/>
      <c r="AV132" s="376"/>
      <c r="AW132" s="376"/>
      <c r="AX132" s="376"/>
      <c r="AY132" s="376"/>
      <c r="AZ132" s="376"/>
      <c r="BA132" s="376"/>
      <c r="BB132" s="376"/>
      <c r="BC132" s="376"/>
      <c r="BD132" s="376"/>
      <c r="BE132" s="376"/>
      <c r="BF132" s="376"/>
      <c r="BG132" s="376"/>
      <c r="BH132" s="376"/>
      <c r="BI132" s="376"/>
      <c r="BJ132" s="376"/>
      <c r="BK132" s="376"/>
      <c r="BL132" s="376"/>
      <c r="BM132" s="376"/>
      <c r="BN132" s="376"/>
      <c r="BO132" s="376">
        <v>0.88</v>
      </c>
      <c r="BP132" s="376">
        <v>0</v>
      </c>
      <c r="BQ132" s="376">
        <v>0.85</v>
      </c>
      <c r="BR132" s="393">
        <v>5</v>
      </c>
      <c r="BS132" s="376">
        <v>0.79</v>
      </c>
      <c r="BT132" s="393">
        <v>10</v>
      </c>
      <c r="BU132" s="376">
        <v>0.75</v>
      </c>
      <c r="BV132" s="393">
        <v>25</v>
      </c>
      <c r="BW132" s="376">
        <v>0.65</v>
      </c>
      <c r="BX132" s="393">
        <v>150</v>
      </c>
      <c r="BY132" s="376">
        <v>0.5</v>
      </c>
    </row>
    <row r="133" spans="1:77" x14ac:dyDescent="0.25">
      <c r="A133" s="388" t="s">
        <v>269</v>
      </c>
      <c r="B133" s="388"/>
      <c r="C133" s="388"/>
      <c r="D133" s="389"/>
      <c r="E133" s="388"/>
      <c r="F133" s="388"/>
      <c r="G133" s="388"/>
      <c r="H133" s="388"/>
      <c r="I133" s="388"/>
      <c r="J133" s="388"/>
      <c r="K133" s="388"/>
      <c r="L133" s="388" t="str">
        <f t="shared" si="2"/>
        <v/>
      </c>
      <c r="M133" s="388"/>
      <c r="N133" s="388"/>
      <c r="O133" s="388"/>
      <c r="P133" s="388"/>
      <c r="Q133" s="388"/>
      <c r="R133" s="388"/>
      <c r="S133" s="388"/>
      <c r="T133" s="388"/>
      <c r="U133" s="388"/>
      <c r="V133" s="388"/>
      <c r="W133" s="388"/>
      <c r="X133" s="388"/>
      <c r="Y133" s="388"/>
      <c r="Z133" s="388"/>
      <c r="AA133" s="388"/>
      <c r="AB133" s="388"/>
      <c r="AC133" s="388"/>
      <c r="AD133" s="388"/>
      <c r="AE133" s="390"/>
      <c r="AF133" s="388"/>
      <c r="AG133" s="388"/>
      <c r="AH133" s="388"/>
      <c r="AI133" s="388"/>
      <c r="AJ133" s="388"/>
      <c r="AK133" s="388"/>
      <c r="AL133" s="388"/>
      <c r="AM133" s="388"/>
      <c r="AN133" s="388"/>
      <c r="AO133" s="388"/>
      <c r="AP133" s="388"/>
      <c r="AQ133" s="388"/>
      <c r="AR133" s="388"/>
      <c r="AS133" s="388"/>
      <c r="AT133" s="388"/>
      <c r="AU133" s="388"/>
      <c r="AV133" s="388"/>
      <c r="AW133" s="388"/>
      <c r="AX133" s="388"/>
      <c r="AY133" s="388"/>
      <c r="AZ133" s="388"/>
      <c r="BA133" s="388"/>
      <c r="BB133" s="388"/>
      <c r="BC133" s="388"/>
      <c r="BD133" s="388"/>
      <c r="BE133" s="388"/>
      <c r="BF133" s="388"/>
      <c r="BG133" s="388"/>
      <c r="BH133" s="388"/>
      <c r="BI133" s="388"/>
      <c r="BJ133" s="388"/>
      <c r="BK133" s="388"/>
      <c r="BL133" s="388"/>
      <c r="BM133" s="388"/>
      <c r="BN133" s="388"/>
      <c r="BO133" s="388">
        <v>0.88</v>
      </c>
      <c r="BP133" s="388">
        <v>0</v>
      </c>
      <c r="BQ133" s="388">
        <v>0.85</v>
      </c>
      <c r="BR133" s="391">
        <v>5</v>
      </c>
      <c r="BS133" s="388">
        <v>0.79</v>
      </c>
      <c r="BT133" s="391">
        <v>10</v>
      </c>
      <c r="BU133" s="388">
        <v>0.75</v>
      </c>
      <c r="BV133" s="391">
        <v>25</v>
      </c>
      <c r="BW133" s="388">
        <v>0.65</v>
      </c>
      <c r="BX133" s="391">
        <v>100</v>
      </c>
      <c r="BY133" s="388">
        <v>0.5</v>
      </c>
    </row>
    <row r="134" spans="1:77" x14ac:dyDescent="0.25">
      <c r="A134" s="376" t="s">
        <v>271</v>
      </c>
      <c r="B134" s="376"/>
      <c r="C134" s="376"/>
      <c r="D134" s="392"/>
      <c r="E134" s="376"/>
      <c r="F134" s="376"/>
      <c r="G134" s="376"/>
      <c r="H134" s="376"/>
      <c r="I134" s="376"/>
      <c r="J134" s="376"/>
      <c r="K134" s="376"/>
      <c r="L134" s="376" t="str">
        <f t="shared" si="2"/>
        <v/>
      </c>
      <c r="M134" s="376"/>
      <c r="N134" s="376"/>
      <c r="O134" s="376"/>
      <c r="P134" s="376"/>
      <c r="Q134" s="376"/>
      <c r="R134" s="376"/>
      <c r="S134" s="376"/>
      <c r="T134" s="376"/>
      <c r="U134" s="376"/>
      <c r="V134" s="376"/>
      <c r="W134" s="376"/>
      <c r="X134" s="376"/>
      <c r="Y134" s="376"/>
      <c r="Z134" s="376"/>
      <c r="AA134" s="388"/>
      <c r="AB134" s="376"/>
      <c r="AC134" s="376"/>
      <c r="AD134" s="376"/>
      <c r="AE134" s="394"/>
      <c r="AF134" s="376"/>
      <c r="AG134" s="376"/>
      <c r="AH134" s="376"/>
      <c r="AI134" s="376"/>
      <c r="AJ134" s="376"/>
      <c r="AK134" s="376"/>
      <c r="AL134" s="376"/>
      <c r="AM134" s="376"/>
      <c r="AN134" s="376"/>
      <c r="AO134" s="376"/>
      <c r="AP134" s="376"/>
      <c r="AQ134" s="376"/>
      <c r="AR134" s="376"/>
      <c r="AS134" s="376"/>
      <c r="AT134" s="376"/>
      <c r="AU134" s="376"/>
      <c r="AV134" s="376"/>
      <c r="AW134" s="376"/>
      <c r="AX134" s="376"/>
      <c r="AY134" s="376"/>
      <c r="AZ134" s="376"/>
      <c r="BA134" s="376"/>
      <c r="BB134" s="376"/>
      <c r="BC134" s="376"/>
      <c r="BD134" s="376"/>
      <c r="BE134" s="376"/>
      <c r="BF134" s="376"/>
      <c r="BG134" s="376"/>
      <c r="BH134" s="376"/>
      <c r="BI134" s="376"/>
      <c r="BJ134" s="376"/>
      <c r="BK134" s="376"/>
      <c r="BL134" s="376"/>
      <c r="BM134" s="376"/>
      <c r="BN134" s="376"/>
      <c r="BO134" s="376">
        <v>0.88</v>
      </c>
      <c r="BP134" s="376">
        <v>0</v>
      </c>
      <c r="BQ134" s="376">
        <v>0.85</v>
      </c>
      <c r="BR134" s="393">
        <v>5</v>
      </c>
      <c r="BS134" s="376">
        <v>0.79</v>
      </c>
      <c r="BT134" s="393">
        <v>10</v>
      </c>
      <c r="BU134" s="376">
        <v>0.75</v>
      </c>
      <c r="BV134" s="393">
        <v>25</v>
      </c>
      <c r="BW134" s="376">
        <v>0.65</v>
      </c>
      <c r="BX134" s="393">
        <v>100</v>
      </c>
      <c r="BY134" s="376">
        <v>0.5</v>
      </c>
    </row>
    <row r="135" spans="1:77" x14ac:dyDescent="0.25">
      <c r="A135" s="388" t="s">
        <v>272</v>
      </c>
      <c r="B135" s="388"/>
      <c r="C135" s="388"/>
      <c r="D135" s="389"/>
      <c r="E135" s="388"/>
      <c r="F135" s="388"/>
      <c r="G135" s="388"/>
      <c r="H135" s="388"/>
      <c r="I135" s="388"/>
      <c r="J135" s="388"/>
      <c r="K135" s="388"/>
      <c r="L135" s="388" t="str">
        <f t="shared" si="2"/>
        <v/>
      </c>
      <c r="M135" s="388"/>
      <c r="N135" s="388"/>
      <c r="O135" s="388"/>
      <c r="P135" s="388"/>
      <c r="Q135" s="388"/>
      <c r="R135" s="388"/>
      <c r="S135" s="388"/>
      <c r="T135" s="388"/>
      <c r="U135" s="388"/>
      <c r="V135" s="388"/>
      <c r="W135" s="388"/>
      <c r="X135" s="388"/>
      <c r="Y135" s="388"/>
      <c r="Z135" s="388"/>
      <c r="AA135" s="388"/>
      <c r="AB135" s="388"/>
      <c r="AC135" s="388"/>
      <c r="AD135" s="388"/>
      <c r="AE135" s="390"/>
      <c r="AF135" s="388"/>
      <c r="AG135" s="388"/>
      <c r="AH135" s="388"/>
      <c r="AI135" s="388"/>
      <c r="AJ135" s="388"/>
      <c r="AK135" s="388"/>
      <c r="AL135" s="388"/>
      <c r="AM135" s="388"/>
      <c r="AN135" s="388"/>
      <c r="AO135" s="388"/>
      <c r="AP135" s="388"/>
      <c r="AQ135" s="388"/>
      <c r="AR135" s="388"/>
      <c r="AS135" s="388"/>
      <c r="AT135" s="388"/>
      <c r="AU135" s="388"/>
      <c r="AV135" s="388"/>
      <c r="AW135" s="388"/>
      <c r="AX135" s="388"/>
      <c r="AY135" s="388"/>
      <c r="AZ135" s="388"/>
      <c r="BA135" s="388"/>
      <c r="BB135" s="388"/>
      <c r="BC135" s="388"/>
      <c r="BD135" s="388"/>
      <c r="BE135" s="388"/>
      <c r="BF135" s="388"/>
      <c r="BG135" s="388"/>
      <c r="BH135" s="388"/>
      <c r="BI135" s="388"/>
      <c r="BJ135" s="388"/>
      <c r="BK135" s="388"/>
      <c r="BL135" s="388"/>
      <c r="BM135" s="388"/>
      <c r="BN135" s="388"/>
      <c r="BO135" s="388">
        <v>0.88</v>
      </c>
      <c r="BP135" s="388">
        <v>0</v>
      </c>
      <c r="BQ135" s="388">
        <v>0.85</v>
      </c>
      <c r="BR135" s="391">
        <v>5</v>
      </c>
      <c r="BS135" s="388">
        <v>0.79</v>
      </c>
      <c r="BT135" s="391">
        <v>10</v>
      </c>
      <c r="BU135" s="388">
        <v>0.75</v>
      </c>
      <c r="BV135" s="391">
        <v>25</v>
      </c>
      <c r="BW135" s="388">
        <v>0.65</v>
      </c>
      <c r="BX135" s="391">
        <v>100</v>
      </c>
      <c r="BY135" s="388">
        <v>0.5</v>
      </c>
    </row>
    <row r="136" spans="1:77" x14ac:dyDescent="0.25">
      <c r="A136" s="376" t="s">
        <v>273</v>
      </c>
      <c r="B136" s="376"/>
      <c r="C136" s="376"/>
      <c r="D136" s="392"/>
      <c r="E136" s="376"/>
      <c r="F136" s="376"/>
      <c r="G136" s="376"/>
      <c r="H136" s="376"/>
      <c r="I136" s="376"/>
      <c r="J136" s="376"/>
      <c r="K136" s="376"/>
      <c r="L136" s="376" t="str">
        <f t="shared" si="2"/>
        <v/>
      </c>
      <c r="M136" s="376"/>
      <c r="N136" s="376"/>
      <c r="O136" s="376"/>
      <c r="P136" s="376"/>
      <c r="Q136" s="376"/>
      <c r="R136" s="376"/>
      <c r="S136" s="376"/>
      <c r="T136" s="376"/>
      <c r="U136" s="376"/>
      <c r="V136" s="376"/>
      <c r="W136" s="376"/>
      <c r="X136" s="376"/>
      <c r="Y136" s="376"/>
      <c r="Z136" s="376"/>
      <c r="AA136" s="388"/>
      <c r="AB136" s="376"/>
      <c r="AC136" s="376"/>
      <c r="AD136" s="376"/>
      <c r="AE136" s="394"/>
      <c r="AF136" s="376"/>
      <c r="AG136" s="376"/>
      <c r="AH136" s="376"/>
      <c r="AI136" s="376"/>
      <c r="AJ136" s="376"/>
      <c r="AK136" s="376"/>
      <c r="AL136" s="376"/>
      <c r="AM136" s="376"/>
      <c r="AN136" s="376"/>
      <c r="AO136" s="376"/>
      <c r="AP136" s="376"/>
      <c r="AQ136" s="376"/>
      <c r="AR136" s="376"/>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v>0.88</v>
      </c>
      <c r="BP136" s="376">
        <v>0</v>
      </c>
      <c r="BQ136" s="376">
        <v>0.85</v>
      </c>
      <c r="BR136" s="393">
        <v>5</v>
      </c>
      <c r="BS136" s="376">
        <v>0.79</v>
      </c>
      <c r="BT136" s="393">
        <v>10</v>
      </c>
      <c r="BU136" s="376">
        <v>0.75</v>
      </c>
      <c r="BV136" s="393">
        <v>25</v>
      </c>
      <c r="BW136" s="376">
        <v>0.65</v>
      </c>
      <c r="BX136" s="393">
        <v>75</v>
      </c>
      <c r="BY136" s="376">
        <v>0.5</v>
      </c>
    </row>
    <row r="137" spans="1:77" x14ac:dyDescent="0.25">
      <c r="A137" s="388" t="s">
        <v>274</v>
      </c>
      <c r="B137" s="388"/>
      <c r="C137" s="388"/>
      <c r="D137" s="389"/>
      <c r="E137" s="388"/>
      <c r="F137" s="388"/>
      <c r="G137" s="388"/>
      <c r="H137" s="388"/>
      <c r="I137" s="388"/>
      <c r="J137" s="388"/>
      <c r="K137" s="388"/>
      <c r="L137" s="388" t="str">
        <f t="shared" si="2"/>
        <v/>
      </c>
      <c r="M137" s="388"/>
      <c r="N137" s="388"/>
      <c r="O137" s="388"/>
      <c r="P137" s="388"/>
      <c r="Q137" s="388"/>
      <c r="R137" s="388"/>
      <c r="S137" s="388"/>
      <c r="T137" s="388"/>
      <c r="U137" s="388"/>
      <c r="V137" s="388"/>
      <c r="W137" s="388"/>
      <c r="X137" s="388"/>
      <c r="Y137" s="388"/>
      <c r="Z137" s="388"/>
      <c r="AA137" s="388"/>
      <c r="AB137" s="388"/>
      <c r="AC137" s="388"/>
      <c r="AD137" s="388"/>
      <c r="AE137" s="390"/>
      <c r="AF137" s="388"/>
      <c r="AG137" s="388"/>
      <c r="AH137" s="388"/>
      <c r="AI137" s="388"/>
      <c r="AJ137" s="388"/>
      <c r="AK137" s="388"/>
      <c r="AL137" s="388"/>
      <c r="AM137" s="388"/>
      <c r="AN137" s="388"/>
      <c r="AO137" s="388"/>
      <c r="AP137" s="388"/>
      <c r="AQ137" s="388"/>
      <c r="AR137" s="388"/>
      <c r="AS137" s="388"/>
      <c r="AT137" s="388"/>
      <c r="AU137" s="388"/>
      <c r="AV137" s="388"/>
      <c r="AW137" s="388"/>
      <c r="AX137" s="388"/>
      <c r="AY137" s="388"/>
      <c r="AZ137" s="388"/>
      <c r="BA137" s="388"/>
      <c r="BB137" s="388"/>
      <c r="BC137" s="388"/>
      <c r="BD137" s="388"/>
      <c r="BE137" s="388"/>
      <c r="BF137" s="388"/>
      <c r="BG137" s="388"/>
      <c r="BH137" s="388"/>
      <c r="BI137" s="388"/>
      <c r="BJ137" s="388"/>
      <c r="BK137" s="388"/>
      <c r="BL137" s="388"/>
      <c r="BM137" s="388"/>
      <c r="BN137" s="388"/>
      <c r="BO137" s="388">
        <v>0.88</v>
      </c>
      <c r="BP137" s="388">
        <v>0</v>
      </c>
      <c r="BQ137" s="388">
        <v>0.85</v>
      </c>
      <c r="BR137" s="391">
        <v>5</v>
      </c>
      <c r="BS137" s="388">
        <v>0.8</v>
      </c>
      <c r="BT137" s="391">
        <v>10</v>
      </c>
      <c r="BU137" s="388">
        <v>0.75</v>
      </c>
      <c r="BV137" s="391">
        <v>50</v>
      </c>
      <c r="BW137" s="388">
        <v>0.65</v>
      </c>
      <c r="BX137" s="391">
        <v>100</v>
      </c>
      <c r="BY137" s="388">
        <v>0.5</v>
      </c>
    </row>
    <row r="138" spans="1:77" x14ac:dyDescent="0.25">
      <c r="A138" s="376" t="s">
        <v>276</v>
      </c>
      <c r="B138" s="376"/>
      <c r="C138" s="376"/>
      <c r="D138" s="392"/>
      <c r="E138" s="376"/>
      <c r="F138" s="376"/>
      <c r="G138" s="376"/>
      <c r="H138" s="376"/>
      <c r="I138" s="376"/>
      <c r="J138" s="376"/>
      <c r="K138" s="376"/>
      <c r="L138" s="376" t="str">
        <f t="shared" si="2"/>
        <v/>
      </c>
      <c r="M138" s="376"/>
      <c r="N138" s="376"/>
      <c r="O138" s="376"/>
      <c r="P138" s="376"/>
      <c r="Q138" s="376"/>
      <c r="R138" s="376"/>
      <c r="S138" s="376"/>
      <c r="T138" s="376"/>
      <c r="U138" s="376"/>
      <c r="V138" s="376"/>
      <c r="W138" s="376"/>
      <c r="X138" s="376"/>
      <c r="Y138" s="376"/>
      <c r="Z138" s="376"/>
      <c r="AA138" s="388"/>
      <c r="AB138" s="376"/>
      <c r="AC138" s="376"/>
      <c r="AD138" s="376"/>
      <c r="AE138" s="394"/>
      <c r="AF138" s="376"/>
      <c r="AG138" s="376"/>
      <c r="AH138" s="376"/>
      <c r="AI138" s="376"/>
      <c r="AJ138" s="376"/>
      <c r="AK138" s="376"/>
      <c r="AL138" s="376"/>
      <c r="AM138" s="376"/>
      <c r="AN138" s="376"/>
      <c r="AO138" s="376"/>
      <c r="AP138" s="376"/>
      <c r="AQ138" s="376"/>
      <c r="AR138" s="376"/>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v>0.88</v>
      </c>
      <c r="BP138" s="376">
        <v>0</v>
      </c>
      <c r="BQ138" s="376">
        <v>0.85</v>
      </c>
      <c r="BR138" s="393">
        <v>5</v>
      </c>
      <c r="BS138" s="376">
        <v>0.79</v>
      </c>
      <c r="BT138" s="393">
        <v>10</v>
      </c>
      <c r="BU138" s="376">
        <v>0.75</v>
      </c>
      <c r="BV138" s="393">
        <v>25</v>
      </c>
      <c r="BW138" s="376">
        <v>0.65</v>
      </c>
      <c r="BX138" s="393">
        <v>250</v>
      </c>
      <c r="BY138" s="376">
        <v>0.5</v>
      </c>
    </row>
    <row r="139" spans="1:77" x14ac:dyDescent="0.25">
      <c r="A139" s="388" t="s">
        <v>277</v>
      </c>
      <c r="B139" s="388"/>
      <c r="C139" s="388"/>
      <c r="D139" s="389"/>
      <c r="E139" s="388"/>
      <c r="F139" s="388"/>
      <c r="G139" s="388"/>
      <c r="H139" s="388"/>
      <c r="I139" s="388"/>
      <c r="J139" s="388"/>
      <c r="K139" s="388"/>
      <c r="L139" s="388" t="str">
        <f t="shared" si="2"/>
        <v/>
      </c>
      <c r="M139" s="388"/>
      <c r="N139" s="388"/>
      <c r="O139" s="388"/>
      <c r="P139" s="388"/>
      <c r="Q139" s="388"/>
      <c r="R139" s="388"/>
      <c r="S139" s="388"/>
      <c r="T139" s="388"/>
      <c r="U139" s="388"/>
      <c r="V139" s="388"/>
      <c r="W139" s="388"/>
      <c r="X139" s="388"/>
      <c r="Y139" s="388"/>
      <c r="Z139" s="388"/>
      <c r="AA139" s="388"/>
      <c r="AB139" s="388"/>
      <c r="AC139" s="388"/>
      <c r="AD139" s="388"/>
      <c r="AE139" s="390"/>
      <c r="AF139" s="388"/>
      <c r="AG139" s="388"/>
      <c r="AH139" s="388"/>
      <c r="AI139" s="388"/>
      <c r="AJ139" s="388"/>
      <c r="AK139" s="388"/>
      <c r="AL139" s="388"/>
      <c r="AM139" s="388"/>
      <c r="AN139" s="388"/>
      <c r="AO139" s="388"/>
      <c r="AP139" s="388"/>
      <c r="AQ139" s="388"/>
      <c r="AR139" s="388"/>
      <c r="AS139" s="388"/>
      <c r="AT139" s="388"/>
      <c r="AU139" s="388"/>
      <c r="AV139" s="388"/>
      <c r="AW139" s="388"/>
      <c r="AX139" s="388"/>
      <c r="AY139" s="388"/>
      <c r="AZ139" s="388"/>
      <c r="BA139" s="388"/>
      <c r="BB139" s="388"/>
      <c r="BC139" s="388"/>
      <c r="BD139" s="388"/>
      <c r="BE139" s="388"/>
      <c r="BF139" s="388"/>
      <c r="BG139" s="388"/>
      <c r="BH139" s="388"/>
      <c r="BI139" s="388"/>
      <c r="BJ139" s="388"/>
      <c r="BK139" s="388"/>
      <c r="BL139" s="388"/>
      <c r="BM139" s="388"/>
      <c r="BN139" s="388"/>
      <c r="BO139" s="388">
        <v>0.88</v>
      </c>
      <c r="BP139" s="388">
        <v>0</v>
      </c>
      <c r="BQ139" s="388">
        <v>0.85</v>
      </c>
      <c r="BR139" s="391">
        <v>5</v>
      </c>
      <c r="BS139" s="388">
        <v>0.79</v>
      </c>
      <c r="BT139" s="391">
        <v>10</v>
      </c>
      <c r="BU139" s="388">
        <v>0.75</v>
      </c>
      <c r="BV139" s="391">
        <v>25</v>
      </c>
      <c r="BW139" s="388">
        <v>0.65</v>
      </c>
      <c r="BX139" s="391">
        <v>250</v>
      </c>
      <c r="BY139" s="388">
        <v>0.5</v>
      </c>
    </row>
    <row r="140" spans="1:77" x14ac:dyDescent="0.25">
      <c r="A140" s="376" t="s">
        <v>298</v>
      </c>
      <c r="B140" s="376"/>
      <c r="C140" s="392"/>
      <c r="D140" s="392"/>
      <c r="E140" s="376"/>
      <c r="F140" s="376"/>
      <c r="G140" s="376"/>
      <c r="H140" s="376"/>
      <c r="I140" s="376"/>
      <c r="J140" s="376"/>
      <c r="K140" s="376"/>
      <c r="L140" s="376" t="str">
        <f t="shared" si="2"/>
        <v/>
      </c>
      <c r="M140" s="376"/>
      <c r="N140" s="376"/>
      <c r="O140" s="376"/>
      <c r="P140" s="376"/>
      <c r="Q140" s="376"/>
      <c r="R140" s="376"/>
      <c r="S140" s="376"/>
      <c r="T140" s="376"/>
      <c r="U140" s="376"/>
      <c r="V140" s="376"/>
      <c r="W140" s="376"/>
      <c r="X140" s="376"/>
      <c r="Y140" s="376"/>
      <c r="Z140" s="376"/>
      <c r="AA140" s="376"/>
      <c r="AB140" s="376"/>
      <c r="AC140" s="376"/>
      <c r="AD140" s="376"/>
      <c r="AE140" s="394"/>
      <c r="AF140" s="376"/>
      <c r="AG140" s="376"/>
      <c r="AH140" s="376"/>
      <c r="AI140" s="376"/>
      <c r="AJ140" s="376"/>
      <c r="AK140" s="376"/>
      <c r="AL140" s="376"/>
      <c r="AM140" s="376"/>
      <c r="AN140" s="376"/>
      <c r="AO140" s="376"/>
      <c r="AP140" s="376"/>
      <c r="AQ140" s="376"/>
      <c r="AR140" s="376"/>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v>0.88</v>
      </c>
      <c r="BP140" s="376">
        <v>0</v>
      </c>
      <c r="BQ140" s="376">
        <v>0.85</v>
      </c>
      <c r="BR140" s="393">
        <v>5</v>
      </c>
      <c r="BS140" s="376">
        <v>0.79</v>
      </c>
      <c r="BT140" s="393">
        <v>10</v>
      </c>
      <c r="BU140" s="376">
        <v>0.75</v>
      </c>
      <c r="BV140" s="393">
        <v>25</v>
      </c>
      <c r="BW140" s="376">
        <v>0.65</v>
      </c>
      <c r="BX140" s="393">
        <v>250</v>
      </c>
      <c r="BY140" s="376">
        <v>0.5</v>
      </c>
    </row>
    <row r="141" spans="1:77" x14ac:dyDescent="0.25">
      <c r="A141" s="388" t="s">
        <v>299</v>
      </c>
      <c r="B141" s="388"/>
      <c r="C141" s="389"/>
      <c r="D141" s="389"/>
      <c r="E141" s="388"/>
      <c r="F141" s="388"/>
      <c r="G141" s="388"/>
      <c r="H141" s="388"/>
      <c r="I141" s="388"/>
      <c r="J141" s="388"/>
      <c r="K141" s="388"/>
      <c r="L141" s="388" t="str">
        <f t="shared" si="2"/>
        <v/>
      </c>
      <c r="M141" s="388"/>
      <c r="N141" s="388"/>
      <c r="O141" s="388"/>
      <c r="P141" s="388"/>
      <c r="Q141" s="388"/>
      <c r="R141" s="388"/>
      <c r="S141" s="388"/>
      <c r="T141" s="388"/>
      <c r="U141" s="388"/>
      <c r="V141" s="388"/>
      <c r="W141" s="388"/>
      <c r="X141" s="388"/>
      <c r="Y141" s="388"/>
      <c r="Z141" s="388"/>
      <c r="AA141" s="388"/>
      <c r="AB141" s="388"/>
      <c r="AC141" s="388"/>
      <c r="AD141" s="388"/>
      <c r="AE141" s="390"/>
      <c r="AF141" s="388"/>
      <c r="AG141" s="388"/>
      <c r="AH141" s="388"/>
      <c r="AI141" s="388"/>
      <c r="AJ141" s="388"/>
      <c r="AK141" s="388"/>
      <c r="AL141" s="388"/>
      <c r="AM141" s="388"/>
      <c r="AN141" s="388"/>
      <c r="AO141" s="388"/>
      <c r="AP141" s="388"/>
      <c r="AQ141" s="388"/>
      <c r="AR141" s="388"/>
      <c r="AS141" s="388"/>
      <c r="AT141" s="388"/>
      <c r="AU141" s="388"/>
      <c r="AV141" s="388"/>
      <c r="AW141" s="388"/>
      <c r="AX141" s="388"/>
      <c r="AY141" s="388"/>
      <c r="AZ141" s="388"/>
      <c r="BA141" s="388"/>
      <c r="BB141" s="388"/>
      <c r="BC141" s="388"/>
      <c r="BD141" s="388"/>
      <c r="BE141" s="388"/>
      <c r="BF141" s="388"/>
      <c r="BG141" s="388"/>
      <c r="BH141" s="388"/>
      <c r="BI141" s="388"/>
      <c r="BJ141" s="388"/>
      <c r="BK141" s="388"/>
      <c r="BL141" s="388"/>
      <c r="BM141" s="388"/>
      <c r="BN141" s="388"/>
      <c r="BO141" s="388">
        <v>0.88</v>
      </c>
      <c r="BP141" s="388">
        <v>0</v>
      </c>
      <c r="BQ141" s="388">
        <v>0.85</v>
      </c>
      <c r="BR141" s="391">
        <v>5</v>
      </c>
      <c r="BS141" s="388">
        <v>0.79</v>
      </c>
      <c r="BT141" s="391">
        <v>10</v>
      </c>
      <c r="BU141" s="388">
        <v>0.75</v>
      </c>
      <c r="BV141" s="391">
        <v>25</v>
      </c>
      <c r="BW141" s="388">
        <v>0.65</v>
      </c>
      <c r="BX141" s="391">
        <v>250</v>
      </c>
      <c r="BY141" s="388">
        <v>0.5</v>
      </c>
    </row>
    <row r="142" spans="1:77" x14ac:dyDescent="0.25">
      <c r="A142" s="376" t="s">
        <v>302</v>
      </c>
      <c r="B142" s="376"/>
      <c r="C142" s="376"/>
      <c r="D142" s="392"/>
      <c r="E142" s="376"/>
      <c r="F142" s="376"/>
      <c r="G142" s="376"/>
      <c r="H142" s="376"/>
      <c r="I142" s="376"/>
      <c r="J142" s="376"/>
      <c r="K142" s="376"/>
      <c r="L142" s="376" t="str">
        <f t="shared" si="2"/>
        <v/>
      </c>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v>0.88</v>
      </c>
      <c r="BP142" s="376">
        <v>0</v>
      </c>
      <c r="BQ142" s="376">
        <v>0.85</v>
      </c>
      <c r="BR142" s="393">
        <v>5</v>
      </c>
      <c r="BS142" s="376">
        <v>0.79</v>
      </c>
      <c r="BT142" s="393">
        <v>10</v>
      </c>
      <c r="BU142" s="376">
        <v>0.75</v>
      </c>
      <c r="BV142" s="393">
        <v>25</v>
      </c>
      <c r="BW142" s="376">
        <v>0.65</v>
      </c>
      <c r="BX142" s="393">
        <v>100</v>
      </c>
      <c r="BY142" s="376">
        <v>0.5</v>
      </c>
    </row>
    <row r="143" spans="1:77" x14ac:dyDescent="0.25">
      <c r="A143" s="388" t="s">
        <v>303</v>
      </c>
      <c r="B143" s="388"/>
      <c r="C143" s="388"/>
      <c r="D143" s="389"/>
      <c r="E143" s="388"/>
      <c r="F143" s="388"/>
      <c r="G143" s="388"/>
      <c r="H143" s="388"/>
      <c r="I143" s="388"/>
      <c r="J143" s="388"/>
      <c r="K143" s="388"/>
      <c r="L143" s="388" t="str">
        <f t="shared" si="2"/>
        <v/>
      </c>
      <c r="M143" s="388"/>
      <c r="N143" s="388"/>
      <c r="O143" s="388"/>
      <c r="P143" s="388"/>
      <c r="Q143" s="388"/>
      <c r="R143" s="388"/>
      <c r="S143" s="388"/>
      <c r="T143" s="388"/>
      <c r="U143" s="388"/>
      <c r="V143" s="388"/>
      <c r="W143" s="388"/>
      <c r="X143" s="388"/>
      <c r="Y143" s="388"/>
      <c r="Z143" s="388"/>
      <c r="AA143" s="388"/>
      <c r="AB143" s="388"/>
      <c r="AC143" s="388"/>
      <c r="AD143" s="388"/>
      <c r="AE143" s="388"/>
      <c r="AF143" s="388"/>
      <c r="AG143" s="388"/>
      <c r="AH143" s="388"/>
      <c r="AI143" s="388"/>
      <c r="AJ143" s="388"/>
      <c r="AK143" s="388"/>
      <c r="AL143" s="388"/>
      <c r="AM143" s="388"/>
      <c r="AN143" s="388"/>
      <c r="AO143" s="388"/>
      <c r="AP143" s="388"/>
      <c r="AQ143" s="388"/>
      <c r="AR143" s="388"/>
      <c r="AS143" s="388"/>
      <c r="AT143" s="388"/>
      <c r="AU143" s="388"/>
      <c r="AV143" s="388"/>
      <c r="AW143" s="388"/>
      <c r="AX143" s="388"/>
      <c r="AY143" s="388"/>
      <c r="AZ143" s="388"/>
      <c r="BA143" s="388"/>
      <c r="BB143" s="388"/>
      <c r="BC143" s="388"/>
      <c r="BD143" s="388"/>
      <c r="BE143" s="388"/>
      <c r="BF143" s="388"/>
      <c r="BG143" s="388"/>
      <c r="BH143" s="388"/>
      <c r="BI143" s="388"/>
      <c r="BJ143" s="388"/>
      <c r="BK143" s="388"/>
      <c r="BL143" s="388"/>
      <c r="BM143" s="388"/>
      <c r="BN143" s="388"/>
      <c r="BO143" s="388">
        <v>0.88</v>
      </c>
      <c r="BP143" s="388">
        <v>0</v>
      </c>
      <c r="BQ143" s="388">
        <v>0.85</v>
      </c>
      <c r="BR143" s="391">
        <v>5</v>
      </c>
      <c r="BS143" s="388">
        <v>0.79</v>
      </c>
      <c r="BT143" s="391">
        <v>10</v>
      </c>
      <c r="BU143" s="388">
        <v>0.75</v>
      </c>
      <c r="BV143" s="391">
        <v>25</v>
      </c>
      <c r="BW143" s="388">
        <v>0.65</v>
      </c>
      <c r="BX143" s="391">
        <v>75</v>
      </c>
      <c r="BY143" s="388">
        <v>0.5</v>
      </c>
    </row>
    <row r="144" spans="1:77" x14ac:dyDescent="0.25">
      <c r="A144" s="376" t="s">
        <v>306</v>
      </c>
      <c r="B144" s="376"/>
      <c r="C144" s="392"/>
      <c r="D144" s="392"/>
      <c r="E144" s="376"/>
      <c r="F144" s="376"/>
      <c r="G144" s="376"/>
      <c r="H144" s="376"/>
      <c r="I144" s="376"/>
      <c r="J144" s="376"/>
      <c r="K144" s="376"/>
      <c r="L144" s="376" t="str">
        <f t="shared" si="2"/>
        <v/>
      </c>
      <c r="M144" s="376"/>
      <c r="N144" s="376"/>
      <c r="O144" s="376"/>
      <c r="P144" s="376"/>
      <c r="Q144" s="376"/>
      <c r="R144" s="376"/>
      <c r="S144" s="376"/>
      <c r="T144" s="376"/>
      <c r="U144" s="376"/>
      <c r="V144" s="376"/>
      <c r="W144" s="376"/>
      <c r="X144" s="376"/>
      <c r="Y144" s="376"/>
      <c r="Z144" s="376"/>
      <c r="AA144" s="376"/>
      <c r="AB144" s="376"/>
      <c r="AC144" s="376"/>
      <c r="AD144" s="376"/>
      <c r="AE144" s="394"/>
      <c r="AF144" s="376"/>
      <c r="AG144" s="376"/>
      <c r="AH144" s="376"/>
      <c r="AI144" s="376"/>
      <c r="AJ144" s="376"/>
      <c r="AK144" s="376"/>
      <c r="AL144" s="376"/>
      <c r="AM144" s="376"/>
      <c r="AN144" s="376"/>
      <c r="AO144" s="376"/>
      <c r="AP144" s="376"/>
      <c r="AQ144" s="376"/>
      <c r="AR144" s="376"/>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v>0.88</v>
      </c>
      <c r="BP144" s="376">
        <v>0</v>
      </c>
      <c r="BQ144" s="376">
        <v>0.85</v>
      </c>
      <c r="BR144" s="393">
        <v>5</v>
      </c>
      <c r="BS144" s="376">
        <v>0.79</v>
      </c>
      <c r="BT144" s="393">
        <v>10</v>
      </c>
      <c r="BU144" s="376">
        <v>0.75</v>
      </c>
      <c r="BV144" s="393">
        <v>25</v>
      </c>
      <c r="BW144" s="376">
        <v>0.65</v>
      </c>
      <c r="BX144" s="393">
        <v>100</v>
      </c>
      <c r="BY144" s="376">
        <v>0.5</v>
      </c>
    </row>
    <row r="145" spans="1:77" x14ac:dyDescent="0.25">
      <c r="A145" s="388" t="s">
        <v>307</v>
      </c>
      <c r="B145" s="388"/>
      <c r="C145" s="388"/>
      <c r="D145" s="389"/>
      <c r="E145" s="388"/>
      <c r="F145" s="388"/>
      <c r="G145" s="388"/>
      <c r="H145" s="388"/>
      <c r="I145" s="388"/>
      <c r="J145" s="388"/>
      <c r="K145" s="388"/>
      <c r="L145" s="388" t="str">
        <f t="shared" si="2"/>
        <v/>
      </c>
      <c r="M145" s="388"/>
      <c r="N145" s="388"/>
      <c r="O145" s="388"/>
      <c r="P145" s="388"/>
      <c r="Q145" s="388"/>
      <c r="R145" s="388"/>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8"/>
      <c r="AN145" s="388"/>
      <c r="AO145" s="388"/>
      <c r="AP145" s="388"/>
      <c r="AQ145" s="388"/>
      <c r="AR145" s="388"/>
      <c r="AS145" s="388"/>
      <c r="AT145" s="388"/>
      <c r="AU145" s="388"/>
      <c r="AV145" s="388"/>
      <c r="AW145" s="388"/>
      <c r="AX145" s="388"/>
      <c r="AY145" s="388"/>
      <c r="AZ145" s="388"/>
      <c r="BA145" s="388"/>
      <c r="BB145" s="388"/>
      <c r="BC145" s="388"/>
      <c r="BD145" s="388"/>
      <c r="BE145" s="388"/>
      <c r="BF145" s="388"/>
      <c r="BG145" s="388"/>
      <c r="BH145" s="388"/>
      <c r="BI145" s="388"/>
      <c r="BJ145" s="388"/>
      <c r="BK145" s="388"/>
      <c r="BL145" s="388"/>
      <c r="BM145" s="388"/>
      <c r="BN145" s="388"/>
      <c r="BO145" s="388">
        <v>0.88</v>
      </c>
      <c r="BP145" s="388">
        <v>0</v>
      </c>
      <c r="BQ145" s="388">
        <v>0.85</v>
      </c>
      <c r="BR145" s="391">
        <v>5</v>
      </c>
      <c r="BS145" s="388">
        <v>0.79</v>
      </c>
      <c r="BT145" s="391">
        <v>10</v>
      </c>
      <c r="BU145" s="388">
        <v>0.75</v>
      </c>
      <c r="BV145" s="391">
        <v>25</v>
      </c>
      <c r="BW145" s="388">
        <v>0.65</v>
      </c>
      <c r="BX145" s="391">
        <v>100</v>
      </c>
      <c r="BY145" s="388">
        <v>0.5</v>
      </c>
    </row>
    <row r="146" spans="1:77" x14ac:dyDescent="0.25">
      <c r="A146" s="376" t="s">
        <v>308</v>
      </c>
      <c r="B146" s="376"/>
      <c r="C146" s="376"/>
      <c r="D146" s="392"/>
      <c r="E146" s="376"/>
      <c r="F146" s="376"/>
      <c r="G146" s="376"/>
      <c r="H146" s="376"/>
      <c r="I146" s="376"/>
      <c r="J146" s="376"/>
      <c r="K146" s="376"/>
      <c r="L146" s="376" t="str">
        <f t="shared" si="2"/>
        <v/>
      </c>
      <c r="M146" s="376"/>
      <c r="N146" s="376"/>
      <c r="O146" s="376"/>
      <c r="P146" s="376"/>
      <c r="Q146" s="376"/>
      <c r="R146" s="376"/>
      <c r="S146" s="376"/>
      <c r="T146" s="376"/>
      <c r="U146" s="376"/>
      <c r="V146" s="376"/>
      <c r="W146" s="376"/>
      <c r="X146" s="376"/>
      <c r="Y146" s="376"/>
      <c r="Z146" s="376"/>
      <c r="AA146" s="376"/>
      <c r="AB146" s="376"/>
      <c r="AC146" s="376"/>
      <c r="AD146" s="376"/>
      <c r="AE146" s="394"/>
      <c r="AF146" s="376"/>
      <c r="AG146" s="376"/>
      <c r="AH146" s="376"/>
      <c r="AI146" s="376"/>
      <c r="AJ146" s="376"/>
      <c r="AK146" s="376"/>
      <c r="AL146" s="376"/>
      <c r="AM146" s="376"/>
      <c r="AN146" s="376"/>
      <c r="AO146" s="376"/>
      <c r="AP146" s="376"/>
      <c r="AQ146" s="388"/>
      <c r="AR146" s="376"/>
      <c r="AS146" s="376"/>
      <c r="AT146" s="376"/>
      <c r="AU146" s="394"/>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v>0.88</v>
      </c>
      <c r="BP146" s="376">
        <v>0</v>
      </c>
      <c r="BQ146" s="376">
        <v>0.85</v>
      </c>
      <c r="BR146" s="393">
        <v>5</v>
      </c>
      <c r="BS146" s="376">
        <v>0.8</v>
      </c>
      <c r="BT146" s="393">
        <v>10</v>
      </c>
      <c r="BU146" s="376">
        <v>0.75</v>
      </c>
      <c r="BV146" s="393">
        <v>50</v>
      </c>
      <c r="BW146" s="376">
        <v>0.65</v>
      </c>
      <c r="BX146" s="393">
        <v>100</v>
      </c>
      <c r="BY146" s="376">
        <v>0.5</v>
      </c>
    </row>
    <row r="147" spans="1:77" x14ac:dyDescent="0.25">
      <c r="A147" s="388" t="s">
        <v>331</v>
      </c>
      <c r="B147" s="388"/>
      <c r="C147" s="389"/>
      <c r="D147" s="389"/>
      <c r="E147" s="388"/>
      <c r="F147" s="388"/>
      <c r="G147" s="388"/>
      <c r="H147" s="388"/>
      <c r="I147" s="388"/>
      <c r="J147" s="388"/>
      <c r="K147" s="388"/>
      <c r="L147" s="388" t="str">
        <f t="shared" si="2"/>
        <v/>
      </c>
      <c r="M147" s="388"/>
      <c r="N147" s="388"/>
      <c r="O147" s="388"/>
      <c r="P147" s="388"/>
      <c r="Q147" s="388"/>
      <c r="R147" s="388"/>
      <c r="S147" s="388"/>
      <c r="T147" s="388"/>
      <c r="U147" s="388"/>
      <c r="V147" s="388"/>
      <c r="W147" s="388"/>
      <c r="X147" s="388"/>
      <c r="Y147" s="388"/>
      <c r="Z147" s="388"/>
      <c r="AA147" s="388"/>
      <c r="AB147" s="388"/>
      <c r="AC147" s="388"/>
      <c r="AD147" s="388"/>
      <c r="AE147" s="390"/>
      <c r="AF147" s="388"/>
      <c r="AG147" s="388"/>
      <c r="AH147" s="388"/>
      <c r="AI147" s="388"/>
      <c r="AJ147" s="388"/>
      <c r="AK147" s="388"/>
      <c r="AL147" s="388"/>
      <c r="AM147" s="388"/>
      <c r="AN147" s="388"/>
      <c r="AO147" s="388"/>
      <c r="AP147" s="388"/>
      <c r="AQ147" s="388"/>
      <c r="AR147" s="388"/>
      <c r="AS147" s="388"/>
      <c r="AT147" s="388"/>
      <c r="AU147" s="388"/>
      <c r="AV147" s="388"/>
      <c r="AW147" s="388"/>
      <c r="AX147" s="388"/>
      <c r="AY147" s="388"/>
      <c r="AZ147" s="388"/>
      <c r="BA147" s="388"/>
      <c r="BB147" s="388"/>
      <c r="BC147" s="388"/>
      <c r="BD147" s="388"/>
      <c r="BE147" s="388"/>
      <c r="BF147" s="388"/>
      <c r="BG147" s="388"/>
      <c r="BH147" s="388"/>
      <c r="BI147" s="388"/>
      <c r="BJ147" s="388"/>
      <c r="BK147" s="388"/>
      <c r="BL147" s="388"/>
      <c r="BM147" s="388"/>
      <c r="BN147" s="388"/>
      <c r="BO147" s="388">
        <v>0.88</v>
      </c>
      <c r="BP147" s="388">
        <v>0</v>
      </c>
      <c r="BQ147" s="388">
        <v>0.85</v>
      </c>
      <c r="BR147" s="391">
        <v>5</v>
      </c>
      <c r="BS147" s="388">
        <v>0.79</v>
      </c>
      <c r="BT147" s="391">
        <v>10</v>
      </c>
      <c r="BU147" s="388">
        <v>0.75</v>
      </c>
      <c r="BV147" s="391">
        <v>25</v>
      </c>
      <c r="BW147" s="388">
        <v>0.65</v>
      </c>
      <c r="BX147" s="391">
        <v>250</v>
      </c>
      <c r="BY147" s="388">
        <v>0.5</v>
      </c>
    </row>
    <row r="148" spans="1:77" x14ac:dyDescent="0.25">
      <c r="A148" s="376" t="s">
        <v>332</v>
      </c>
      <c r="B148" s="376"/>
      <c r="C148" s="376"/>
      <c r="D148" s="392"/>
      <c r="E148" s="376"/>
      <c r="F148" s="376"/>
      <c r="G148" s="376"/>
      <c r="H148" s="376"/>
      <c r="I148" s="376"/>
      <c r="J148" s="376"/>
      <c r="K148" s="376"/>
      <c r="L148" s="376" t="str">
        <f t="shared" si="2"/>
        <v/>
      </c>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v>0.88</v>
      </c>
      <c r="BP148" s="376">
        <v>0</v>
      </c>
      <c r="BQ148" s="376">
        <v>0.85</v>
      </c>
      <c r="BR148" s="393">
        <v>5</v>
      </c>
      <c r="BS148" s="376">
        <v>0.79</v>
      </c>
      <c r="BT148" s="393">
        <v>10</v>
      </c>
      <c r="BU148" s="376">
        <v>0.75</v>
      </c>
      <c r="BV148" s="393">
        <v>25</v>
      </c>
      <c r="BW148" s="376">
        <v>0.65</v>
      </c>
      <c r="BX148" s="393">
        <v>250</v>
      </c>
      <c r="BY148" s="376">
        <v>0.5</v>
      </c>
    </row>
    <row r="149" spans="1:77" x14ac:dyDescent="0.25">
      <c r="A149" s="388" t="s">
        <v>335</v>
      </c>
      <c r="B149" s="388"/>
      <c r="C149" s="388"/>
      <c r="D149" s="389"/>
      <c r="E149" s="388"/>
      <c r="F149" s="388"/>
      <c r="G149" s="388"/>
      <c r="H149" s="388"/>
      <c r="I149" s="388"/>
      <c r="J149" s="388"/>
      <c r="K149" s="388"/>
      <c r="L149" s="388" t="str">
        <f t="shared" si="2"/>
        <v/>
      </c>
      <c r="M149" s="388"/>
      <c r="N149" s="388"/>
      <c r="O149" s="388"/>
      <c r="P149" s="388"/>
      <c r="Q149" s="388"/>
      <c r="R149" s="388"/>
      <c r="S149" s="388"/>
      <c r="T149" s="388"/>
      <c r="U149" s="388"/>
      <c r="V149" s="388"/>
      <c r="W149" s="388"/>
      <c r="X149" s="388"/>
      <c r="Y149" s="388"/>
      <c r="Z149" s="388"/>
      <c r="AA149" s="388"/>
      <c r="AB149" s="388"/>
      <c r="AC149" s="388"/>
      <c r="AD149" s="388"/>
      <c r="AE149" s="390"/>
      <c r="AF149" s="388"/>
      <c r="AG149" s="388"/>
      <c r="AH149" s="388"/>
      <c r="AI149" s="388"/>
      <c r="AJ149" s="388"/>
      <c r="AK149" s="388"/>
      <c r="AL149" s="388"/>
      <c r="AM149" s="388"/>
      <c r="AN149" s="388"/>
      <c r="AO149" s="388"/>
      <c r="AP149" s="388"/>
      <c r="AQ149" s="388"/>
      <c r="AR149" s="388"/>
      <c r="AS149" s="388"/>
      <c r="AT149" s="388"/>
      <c r="AU149" s="388"/>
      <c r="AV149" s="388"/>
      <c r="AW149" s="388"/>
      <c r="AX149" s="388"/>
      <c r="AY149" s="388"/>
      <c r="AZ149" s="388"/>
      <c r="BA149" s="388"/>
      <c r="BB149" s="388"/>
      <c r="BC149" s="388"/>
      <c r="BD149" s="388"/>
      <c r="BE149" s="388"/>
      <c r="BF149" s="388"/>
      <c r="BG149" s="388"/>
      <c r="BH149" s="388"/>
      <c r="BI149" s="388"/>
      <c r="BJ149" s="388"/>
      <c r="BK149" s="388"/>
      <c r="BL149" s="388"/>
      <c r="BM149" s="388"/>
      <c r="BN149" s="388"/>
      <c r="BO149" s="388">
        <v>0.88</v>
      </c>
      <c r="BP149" s="388">
        <v>0</v>
      </c>
      <c r="BQ149" s="388">
        <v>0.85</v>
      </c>
      <c r="BR149" s="391">
        <v>5</v>
      </c>
      <c r="BS149" s="388">
        <v>0.79</v>
      </c>
      <c r="BT149" s="391">
        <v>10</v>
      </c>
      <c r="BU149" s="388">
        <v>0.75</v>
      </c>
      <c r="BV149" s="391">
        <v>25</v>
      </c>
      <c r="BW149" s="388">
        <v>0.65</v>
      </c>
      <c r="BX149" s="391">
        <v>100</v>
      </c>
      <c r="BY149" s="388">
        <v>0.5</v>
      </c>
    </row>
    <row r="150" spans="1:77" x14ac:dyDescent="0.25">
      <c r="A150" s="376" t="s">
        <v>337</v>
      </c>
      <c r="B150" s="376"/>
      <c r="C150" s="376"/>
      <c r="D150" s="392"/>
      <c r="E150" s="376"/>
      <c r="F150" s="376"/>
      <c r="G150" s="376"/>
      <c r="H150" s="376"/>
      <c r="I150" s="376"/>
      <c r="J150" s="376"/>
      <c r="K150" s="376"/>
      <c r="L150" s="376" t="str">
        <f t="shared" si="2"/>
        <v/>
      </c>
      <c r="M150" s="376"/>
      <c r="N150" s="376"/>
      <c r="O150" s="376"/>
      <c r="P150" s="376"/>
      <c r="Q150" s="376"/>
      <c r="R150" s="376"/>
      <c r="S150" s="376"/>
      <c r="T150" s="376"/>
      <c r="U150" s="376"/>
      <c r="V150" s="376"/>
      <c r="W150" s="376"/>
      <c r="X150" s="376"/>
      <c r="Y150" s="376"/>
      <c r="Z150" s="376"/>
      <c r="AA150" s="388"/>
      <c r="AB150" s="376"/>
      <c r="AC150" s="376"/>
      <c r="AD150" s="376"/>
      <c r="AE150" s="394"/>
      <c r="AF150" s="376"/>
      <c r="AG150" s="376"/>
      <c r="AH150" s="376"/>
      <c r="AI150" s="376"/>
      <c r="AJ150" s="376"/>
      <c r="AK150" s="376"/>
      <c r="AL150" s="376"/>
      <c r="AM150" s="376"/>
      <c r="AN150" s="376"/>
      <c r="AO150" s="376"/>
      <c r="AP150" s="376"/>
      <c r="AQ150" s="376"/>
      <c r="AR150" s="376"/>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v>0.88</v>
      </c>
      <c r="BP150" s="376">
        <v>0</v>
      </c>
      <c r="BQ150" s="376">
        <v>0.85</v>
      </c>
      <c r="BR150" s="393">
        <v>5</v>
      </c>
      <c r="BS150" s="376">
        <v>0.79</v>
      </c>
      <c r="BT150" s="393">
        <v>10</v>
      </c>
      <c r="BU150" s="376">
        <v>0.75</v>
      </c>
      <c r="BV150" s="393">
        <v>25</v>
      </c>
      <c r="BW150" s="376">
        <v>0.65</v>
      </c>
      <c r="BX150" s="393">
        <v>100</v>
      </c>
      <c r="BY150" s="376">
        <v>0.5</v>
      </c>
    </row>
    <row r="151" spans="1:77" x14ac:dyDescent="0.25">
      <c r="A151" s="388" t="s">
        <v>338</v>
      </c>
      <c r="B151" s="388"/>
      <c r="C151" s="389"/>
      <c r="D151" s="389"/>
      <c r="E151" s="388"/>
      <c r="F151" s="388"/>
      <c r="G151" s="388"/>
      <c r="H151" s="388"/>
      <c r="I151" s="388"/>
      <c r="J151" s="388"/>
      <c r="K151" s="388"/>
      <c r="L151" s="388" t="str">
        <f t="shared" si="2"/>
        <v/>
      </c>
      <c r="M151" s="388"/>
      <c r="N151" s="388"/>
      <c r="O151" s="388"/>
      <c r="P151" s="388"/>
      <c r="Q151" s="388"/>
      <c r="R151" s="388"/>
      <c r="S151" s="388"/>
      <c r="T151" s="388"/>
      <c r="U151" s="388"/>
      <c r="V151" s="388"/>
      <c r="W151" s="388"/>
      <c r="X151" s="388"/>
      <c r="Y151" s="388"/>
      <c r="Z151" s="388"/>
      <c r="AA151" s="388"/>
      <c r="AB151" s="388"/>
      <c r="AC151" s="388"/>
      <c r="AD151" s="388"/>
      <c r="AE151" s="390"/>
      <c r="AF151" s="388"/>
      <c r="AG151" s="388"/>
      <c r="AH151" s="388"/>
      <c r="AI151" s="388"/>
      <c r="AJ151" s="388"/>
      <c r="AK151" s="388"/>
      <c r="AL151" s="388"/>
      <c r="AM151" s="388"/>
      <c r="AN151" s="388"/>
      <c r="AO151" s="388"/>
      <c r="AP151" s="388"/>
      <c r="AQ151" s="388"/>
      <c r="AR151" s="388"/>
      <c r="AS151" s="388"/>
      <c r="AT151" s="388"/>
      <c r="AU151" s="388"/>
      <c r="AV151" s="388"/>
      <c r="AW151" s="388"/>
      <c r="AX151" s="388"/>
      <c r="AY151" s="388"/>
      <c r="AZ151" s="388"/>
      <c r="BA151" s="388"/>
      <c r="BB151" s="388"/>
      <c r="BC151" s="388"/>
      <c r="BD151" s="388"/>
      <c r="BE151" s="388"/>
      <c r="BF151" s="388"/>
      <c r="BG151" s="388"/>
      <c r="BH151" s="388"/>
      <c r="BI151" s="388"/>
      <c r="BJ151" s="388"/>
      <c r="BK151" s="388"/>
      <c r="BL151" s="388"/>
      <c r="BM151" s="388"/>
      <c r="BN151" s="388"/>
      <c r="BO151" s="388">
        <v>0.88</v>
      </c>
      <c r="BP151" s="388">
        <v>0</v>
      </c>
      <c r="BQ151" s="388">
        <v>0.85</v>
      </c>
      <c r="BR151" s="391">
        <v>5</v>
      </c>
      <c r="BS151" s="388">
        <v>0.79</v>
      </c>
      <c r="BT151" s="391">
        <v>10</v>
      </c>
      <c r="BU151" s="388">
        <v>0.75</v>
      </c>
      <c r="BV151" s="391">
        <v>25</v>
      </c>
      <c r="BW151" s="388">
        <v>0.65</v>
      </c>
      <c r="BX151" s="391">
        <v>100</v>
      </c>
      <c r="BY151" s="388">
        <v>0.5</v>
      </c>
    </row>
    <row r="152" spans="1:77" x14ac:dyDescent="0.25">
      <c r="A152" s="376" t="s">
        <v>339</v>
      </c>
      <c r="B152" s="376"/>
      <c r="C152" s="376"/>
      <c r="D152" s="392"/>
      <c r="E152" s="376"/>
      <c r="F152" s="376"/>
      <c r="G152" s="376"/>
      <c r="H152" s="376"/>
      <c r="I152" s="376"/>
      <c r="J152" s="376"/>
      <c r="K152" s="376"/>
      <c r="L152" s="376" t="str">
        <f t="shared" si="2"/>
        <v/>
      </c>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376"/>
      <c r="AL152" s="376"/>
      <c r="AM152" s="376"/>
      <c r="AN152" s="376"/>
      <c r="AO152" s="376"/>
      <c r="AP152" s="376"/>
      <c r="AQ152" s="376"/>
      <c r="AR152" s="376"/>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v>0.88</v>
      </c>
      <c r="BP152" s="376">
        <v>0</v>
      </c>
      <c r="BQ152" s="376">
        <v>0.85</v>
      </c>
      <c r="BR152" s="393">
        <v>5</v>
      </c>
      <c r="BS152" s="376">
        <v>0.79</v>
      </c>
      <c r="BT152" s="393">
        <v>10</v>
      </c>
      <c r="BU152" s="376">
        <v>0.75</v>
      </c>
      <c r="BV152" s="393">
        <v>25</v>
      </c>
      <c r="BW152" s="376">
        <v>0.65</v>
      </c>
      <c r="BX152" s="393">
        <v>75</v>
      </c>
      <c r="BY152" s="376">
        <v>0.5</v>
      </c>
    </row>
    <row r="153" spans="1:77" x14ac:dyDescent="0.25">
      <c r="A153" s="388" t="s">
        <v>340</v>
      </c>
      <c r="B153" s="388"/>
      <c r="C153" s="388"/>
      <c r="D153" s="389"/>
      <c r="E153" s="388"/>
      <c r="F153" s="388"/>
      <c r="G153" s="388"/>
      <c r="H153" s="388"/>
      <c r="I153" s="388"/>
      <c r="J153" s="388"/>
      <c r="K153" s="388"/>
      <c r="L153" s="388" t="str">
        <f t="shared" si="2"/>
        <v/>
      </c>
      <c r="M153" s="388"/>
      <c r="N153" s="388"/>
      <c r="O153" s="388"/>
      <c r="P153" s="388"/>
      <c r="Q153" s="388"/>
      <c r="R153" s="388"/>
      <c r="S153" s="388"/>
      <c r="T153" s="388"/>
      <c r="U153" s="388"/>
      <c r="V153" s="388"/>
      <c r="W153" s="388"/>
      <c r="X153" s="388"/>
      <c r="Y153" s="388"/>
      <c r="Z153" s="388"/>
      <c r="AA153" s="388"/>
      <c r="AB153" s="388"/>
      <c r="AC153" s="388"/>
      <c r="AD153" s="388"/>
      <c r="AE153" s="390"/>
      <c r="AF153" s="388"/>
      <c r="AG153" s="388"/>
      <c r="AH153" s="388"/>
      <c r="AI153" s="388"/>
      <c r="AJ153" s="388"/>
      <c r="AK153" s="388"/>
      <c r="AL153" s="388"/>
      <c r="AM153" s="388"/>
      <c r="AN153" s="388"/>
      <c r="AO153" s="388"/>
      <c r="AP153" s="388"/>
      <c r="AQ153" s="388"/>
      <c r="AR153" s="388"/>
      <c r="AS153" s="388"/>
      <c r="AT153" s="388"/>
      <c r="AU153" s="388"/>
      <c r="AV153" s="388"/>
      <c r="AW153" s="388"/>
      <c r="AX153" s="388"/>
      <c r="AY153" s="388"/>
      <c r="AZ153" s="388"/>
      <c r="BA153" s="388"/>
      <c r="BB153" s="388"/>
      <c r="BC153" s="388"/>
      <c r="BD153" s="388"/>
      <c r="BE153" s="388"/>
      <c r="BF153" s="388"/>
      <c r="BG153" s="388"/>
      <c r="BH153" s="388"/>
      <c r="BI153" s="388"/>
      <c r="BJ153" s="388"/>
      <c r="BK153" s="388"/>
      <c r="BL153" s="388"/>
      <c r="BM153" s="388"/>
      <c r="BN153" s="388"/>
      <c r="BO153" s="388">
        <v>0.88</v>
      </c>
      <c r="BP153" s="388">
        <v>0</v>
      </c>
      <c r="BQ153" s="388">
        <v>0.85</v>
      </c>
      <c r="BR153" s="391">
        <v>5</v>
      </c>
      <c r="BS153" s="388">
        <v>0.8</v>
      </c>
      <c r="BT153" s="391">
        <v>10</v>
      </c>
      <c r="BU153" s="388">
        <v>0.75</v>
      </c>
      <c r="BV153" s="391">
        <v>50</v>
      </c>
      <c r="BW153" s="388">
        <v>0.65</v>
      </c>
      <c r="BX153" s="391">
        <v>100</v>
      </c>
      <c r="BY153" s="388">
        <v>0.5</v>
      </c>
    </row>
    <row r="154" spans="1:77" x14ac:dyDescent="0.25">
      <c r="A154" s="376" t="s">
        <v>18</v>
      </c>
      <c r="B154" s="376"/>
      <c r="C154" s="392"/>
      <c r="D154" s="392"/>
      <c r="E154" s="376"/>
      <c r="F154" s="376"/>
      <c r="G154" s="376"/>
      <c r="H154" s="376"/>
      <c r="I154" s="376"/>
      <c r="J154" s="376"/>
      <c r="K154" s="376"/>
      <c r="L154" s="376" t="str">
        <f t="shared" si="2"/>
        <v/>
      </c>
      <c r="M154" s="376"/>
      <c r="N154" s="376"/>
      <c r="O154" s="376"/>
      <c r="P154" s="376"/>
      <c r="Q154" s="376"/>
      <c r="R154" s="376"/>
      <c r="S154" s="376"/>
      <c r="T154" s="376"/>
      <c r="U154" s="376"/>
      <c r="V154" s="376"/>
      <c r="W154" s="376"/>
      <c r="X154" s="376"/>
      <c r="Y154" s="376"/>
      <c r="Z154" s="376"/>
      <c r="AA154" s="376"/>
      <c r="AB154" s="376"/>
      <c r="AC154" s="376"/>
      <c r="AD154" s="376"/>
      <c r="AE154" s="394"/>
      <c r="AF154" s="376"/>
      <c r="AG154" s="376"/>
      <c r="AH154" s="376"/>
      <c r="AI154" s="376"/>
      <c r="AJ154" s="376"/>
      <c r="AK154" s="376"/>
      <c r="AL154" s="376"/>
      <c r="AM154" s="376"/>
      <c r="AN154" s="376"/>
      <c r="AO154" s="376"/>
      <c r="AP154" s="376"/>
      <c r="AQ154" s="376"/>
      <c r="AR154" s="376"/>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v>1.1000000000000001</v>
      </c>
      <c r="BP154" s="376">
        <v>0</v>
      </c>
      <c r="BQ154" s="376">
        <v>0.99</v>
      </c>
      <c r="BR154" s="393">
        <v>10</v>
      </c>
      <c r="BS154" s="376">
        <v>0.85</v>
      </c>
      <c r="BT154" s="393">
        <v>20</v>
      </c>
      <c r="BU154" s="376">
        <v>0.75</v>
      </c>
      <c r="BV154" s="393">
        <v>40</v>
      </c>
      <c r="BW154" s="376">
        <v>0.65</v>
      </c>
      <c r="BX154" s="393">
        <v>60</v>
      </c>
      <c r="BY154" s="376">
        <v>0.55000000000000004</v>
      </c>
    </row>
    <row r="155" spans="1:77" x14ac:dyDescent="0.25">
      <c r="A155" s="388" t="s">
        <v>19</v>
      </c>
      <c r="B155" s="388"/>
      <c r="C155" s="389"/>
      <c r="D155" s="389"/>
      <c r="E155" s="388"/>
      <c r="F155" s="388"/>
      <c r="G155" s="388"/>
      <c r="H155" s="388"/>
      <c r="I155" s="388"/>
      <c r="J155" s="388"/>
      <c r="K155" s="388"/>
      <c r="L155" s="388" t="str">
        <f t="shared" si="2"/>
        <v/>
      </c>
      <c r="M155" s="388"/>
      <c r="N155" s="388"/>
      <c r="O155" s="388"/>
      <c r="P155" s="388"/>
      <c r="Q155" s="388"/>
      <c r="R155" s="388"/>
      <c r="S155" s="388"/>
      <c r="T155" s="388"/>
      <c r="U155" s="388"/>
      <c r="V155" s="388"/>
      <c r="W155" s="388"/>
      <c r="X155" s="388"/>
      <c r="Y155" s="388"/>
      <c r="Z155" s="388"/>
      <c r="AA155" s="388"/>
      <c r="AB155" s="388"/>
      <c r="AC155" s="388"/>
      <c r="AD155" s="388"/>
      <c r="AE155" s="390"/>
      <c r="AF155" s="388"/>
      <c r="AG155" s="388"/>
      <c r="AH155" s="388"/>
      <c r="AI155" s="388"/>
      <c r="AJ155" s="388"/>
      <c r="AK155" s="388"/>
      <c r="AL155" s="388"/>
      <c r="AM155" s="388"/>
      <c r="AN155" s="388"/>
      <c r="AO155" s="388"/>
      <c r="AP155" s="388"/>
      <c r="AQ155" s="388"/>
      <c r="AR155" s="388"/>
      <c r="AS155" s="388"/>
      <c r="AT155" s="388"/>
      <c r="AU155" s="388"/>
      <c r="AV155" s="388"/>
      <c r="AW155" s="388"/>
      <c r="AX155" s="388"/>
      <c r="AY155" s="388"/>
      <c r="AZ155" s="388"/>
      <c r="BA155" s="388"/>
      <c r="BB155" s="388"/>
      <c r="BC155" s="388"/>
      <c r="BD155" s="388"/>
      <c r="BE155" s="388"/>
      <c r="BF155" s="388"/>
      <c r="BG155" s="388"/>
      <c r="BH155" s="388"/>
      <c r="BI155" s="388"/>
      <c r="BJ155" s="388"/>
      <c r="BK155" s="388"/>
      <c r="BL155" s="388"/>
      <c r="BM155" s="388"/>
      <c r="BN155" s="388"/>
      <c r="BO155" s="388">
        <v>1.1000000000000001</v>
      </c>
      <c r="BP155" s="388">
        <v>0</v>
      </c>
      <c r="BQ155" s="388">
        <v>0.99</v>
      </c>
      <c r="BR155" s="391">
        <v>10</v>
      </c>
      <c r="BS155" s="388">
        <v>0.85</v>
      </c>
      <c r="BT155" s="391">
        <v>20</v>
      </c>
      <c r="BU155" s="388">
        <v>0.75</v>
      </c>
      <c r="BV155" s="391">
        <v>40</v>
      </c>
      <c r="BW155" s="388">
        <v>0.65</v>
      </c>
      <c r="BX155" s="391">
        <v>60</v>
      </c>
      <c r="BY155" s="388">
        <v>0.55000000000000004</v>
      </c>
    </row>
    <row r="156" spans="1:77" x14ac:dyDescent="0.25">
      <c r="A156" s="376" t="s">
        <v>1384</v>
      </c>
      <c r="B156" s="376"/>
      <c r="C156" s="392"/>
      <c r="D156" s="392"/>
      <c r="E156" s="376"/>
      <c r="F156" s="376"/>
      <c r="G156" s="376"/>
      <c r="H156" s="376"/>
      <c r="I156" s="376"/>
      <c r="J156" s="376"/>
      <c r="K156" s="376"/>
      <c r="L156" s="376" t="str">
        <f t="shared" si="2"/>
        <v/>
      </c>
      <c r="M156" s="376"/>
      <c r="N156" s="376"/>
      <c r="O156" s="376"/>
      <c r="P156" s="376"/>
      <c r="Q156" s="376"/>
      <c r="R156" s="376"/>
      <c r="S156" s="376"/>
      <c r="T156" s="376"/>
      <c r="U156" s="376"/>
      <c r="V156" s="376"/>
      <c r="W156" s="376"/>
      <c r="X156" s="376"/>
      <c r="Y156" s="376"/>
      <c r="Z156" s="376"/>
      <c r="AA156" s="376"/>
      <c r="AB156" s="376"/>
      <c r="AC156" s="376"/>
      <c r="AD156" s="376"/>
      <c r="AE156" s="394"/>
      <c r="AF156" s="376"/>
      <c r="AG156" s="376"/>
      <c r="AH156" s="376"/>
      <c r="AI156" s="376"/>
      <c r="AJ156" s="376"/>
      <c r="AK156" s="376"/>
      <c r="AL156" s="376"/>
      <c r="AM156" s="376"/>
      <c r="AN156" s="376"/>
      <c r="AO156" s="376"/>
      <c r="AP156" s="376"/>
      <c r="AQ156" s="376"/>
      <c r="AR156" s="376"/>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v>1.49</v>
      </c>
      <c r="BP156" s="376">
        <v>0</v>
      </c>
      <c r="BQ156" s="376">
        <v>1.19</v>
      </c>
      <c r="BR156" s="393">
        <v>5</v>
      </c>
      <c r="BS156" s="376">
        <v>1.05</v>
      </c>
      <c r="BT156" s="393">
        <v>10</v>
      </c>
      <c r="BU156" s="376">
        <v>0.99</v>
      </c>
      <c r="BV156" s="393">
        <v>50</v>
      </c>
      <c r="BW156" s="376">
        <v>0.65</v>
      </c>
      <c r="BX156" s="393">
        <v>100</v>
      </c>
      <c r="BY156" s="376">
        <v>0.55000000000000004</v>
      </c>
    </row>
    <row r="157" spans="1:77" x14ac:dyDescent="0.25">
      <c r="A157" s="388" t="s">
        <v>170</v>
      </c>
      <c r="B157" s="388"/>
      <c r="C157" s="388"/>
      <c r="D157" s="389"/>
      <c r="E157" s="388"/>
      <c r="F157" s="388"/>
      <c r="G157" s="388"/>
      <c r="H157" s="388"/>
      <c r="I157" s="388"/>
      <c r="J157" s="388"/>
      <c r="K157" s="388"/>
      <c r="L157" s="388" t="str">
        <f t="shared" si="2"/>
        <v/>
      </c>
      <c r="M157" s="388"/>
      <c r="N157" s="388"/>
      <c r="O157" s="388"/>
      <c r="P157" s="388"/>
      <c r="Q157" s="388"/>
      <c r="R157" s="388"/>
      <c r="S157" s="388"/>
      <c r="T157" s="388"/>
      <c r="U157" s="388"/>
      <c r="V157" s="388"/>
      <c r="W157" s="388"/>
      <c r="X157" s="388"/>
      <c r="Y157" s="388"/>
      <c r="Z157" s="388"/>
      <c r="AA157" s="388"/>
      <c r="AB157" s="388"/>
      <c r="AC157" s="388"/>
      <c r="AD157" s="388"/>
      <c r="AE157" s="388"/>
      <c r="AF157" s="388"/>
      <c r="AG157" s="388"/>
      <c r="AH157" s="388"/>
      <c r="AI157" s="388"/>
      <c r="AJ157" s="388"/>
      <c r="AK157" s="388"/>
      <c r="AL157" s="388"/>
      <c r="AM157" s="388"/>
      <c r="AN157" s="388"/>
      <c r="AO157" s="388"/>
      <c r="AP157" s="388"/>
      <c r="AQ157" s="388"/>
      <c r="AR157" s="388"/>
      <c r="AS157" s="388"/>
      <c r="AT157" s="388"/>
      <c r="AU157" s="388"/>
      <c r="AV157" s="388"/>
      <c r="AW157" s="388"/>
      <c r="AX157" s="388"/>
      <c r="AY157" s="388"/>
      <c r="AZ157" s="388"/>
      <c r="BA157" s="388"/>
      <c r="BB157" s="388"/>
      <c r="BC157" s="388"/>
      <c r="BD157" s="388"/>
      <c r="BE157" s="388"/>
      <c r="BF157" s="388"/>
      <c r="BG157" s="388"/>
      <c r="BH157" s="388"/>
      <c r="BI157" s="388"/>
      <c r="BJ157" s="388"/>
      <c r="BK157" s="388"/>
      <c r="BL157" s="388"/>
      <c r="BM157" s="388"/>
      <c r="BN157" s="388"/>
      <c r="BO157" s="388">
        <v>1.1499999999999999</v>
      </c>
      <c r="BP157" s="388">
        <v>0</v>
      </c>
      <c r="BQ157" s="388">
        <v>1.05</v>
      </c>
      <c r="BR157" s="391">
        <v>5</v>
      </c>
      <c r="BS157" s="388">
        <v>0.84</v>
      </c>
      <c r="BT157" s="391">
        <v>10</v>
      </c>
      <c r="BU157" s="388">
        <v>0.76</v>
      </c>
      <c r="BV157" s="391">
        <v>15</v>
      </c>
      <c r="BW157" s="388">
        <v>0.68</v>
      </c>
      <c r="BX157" s="391">
        <v>15</v>
      </c>
      <c r="BY157" s="388">
        <v>0.68</v>
      </c>
    </row>
    <row r="158" spans="1:77" x14ac:dyDescent="0.25">
      <c r="A158" s="376" t="s">
        <v>171</v>
      </c>
      <c r="B158" s="376"/>
      <c r="C158" s="376"/>
      <c r="D158" s="392"/>
      <c r="E158" s="376"/>
      <c r="F158" s="376"/>
      <c r="G158" s="376"/>
      <c r="H158" s="376"/>
      <c r="I158" s="376"/>
      <c r="J158" s="376"/>
      <c r="K158" s="376"/>
      <c r="L158" s="376" t="str">
        <f t="shared" si="2"/>
        <v/>
      </c>
      <c r="M158" s="376"/>
      <c r="N158" s="376"/>
      <c r="O158" s="376"/>
      <c r="P158" s="376"/>
      <c r="Q158" s="376"/>
      <c r="R158" s="376"/>
      <c r="S158" s="376"/>
      <c r="T158" s="376"/>
      <c r="U158" s="376"/>
      <c r="V158" s="376"/>
      <c r="W158" s="376"/>
      <c r="X158" s="376"/>
      <c r="Y158" s="376"/>
      <c r="Z158" s="376"/>
      <c r="AA158" s="376"/>
      <c r="AB158" s="376"/>
      <c r="AC158" s="376"/>
      <c r="AD158" s="376"/>
      <c r="AE158" s="394"/>
      <c r="AF158" s="376"/>
      <c r="AG158" s="376"/>
      <c r="AH158" s="376"/>
      <c r="AI158" s="376"/>
      <c r="AJ158" s="376"/>
      <c r="AK158" s="376"/>
      <c r="AL158" s="376"/>
      <c r="AM158" s="376"/>
      <c r="AN158" s="376"/>
      <c r="AO158" s="376"/>
      <c r="AP158" s="376"/>
      <c r="AQ158" s="376"/>
      <c r="AR158" s="376"/>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v>1.1499999999999999</v>
      </c>
      <c r="BP158" s="376">
        <v>0</v>
      </c>
      <c r="BQ158" s="376">
        <v>1.05</v>
      </c>
      <c r="BR158" s="393">
        <v>5</v>
      </c>
      <c r="BS158" s="376">
        <v>0.84</v>
      </c>
      <c r="BT158" s="393">
        <v>10</v>
      </c>
      <c r="BU158" s="376">
        <v>0.76</v>
      </c>
      <c r="BV158" s="393">
        <v>15</v>
      </c>
      <c r="BW158" s="376">
        <v>0.68</v>
      </c>
      <c r="BX158" s="393">
        <v>15</v>
      </c>
      <c r="BY158" s="376">
        <v>0.68</v>
      </c>
    </row>
    <row r="159" spans="1:77" x14ac:dyDescent="0.25">
      <c r="A159" s="388" t="s">
        <v>176</v>
      </c>
      <c r="B159" s="388"/>
      <c r="C159" s="388"/>
      <c r="D159" s="389"/>
      <c r="E159" s="388"/>
      <c r="F159" s="388"/>
      <c r="G159" s="388"/>
      <c r="H159" s="388"/>
      <c r="I159" s="388"/>
      <c r="J159" s="388"/>
      <c r="K159" s="388"/>
      <c r="L159" s="388" t="str">
        <f t="shared" si="2"/>
        <v/>
      </c>
      <c r="M159" s="388"/>
      <c r="N159" s="388"/>
      <c r="O159" s="388"/>
      <c r="P159" s="388"/>
      <c r="Q159" s="388"/>
      <c r="R159" s="388"/>
      <c r="S159" s="388"/>
      <c r="T159" s="388"/>
      <c r="U159" s="388"/>
      <c r="V159" s="388"/>
      <c r="W159" s="388"/>
      <c r="X159" s="388"/>
      <c r="Y159" s="388"/>
      <c r="Z159" s="388"/>
      <c r="AA159" s="388"/>
      <c r="AB159" s="388"/>
      <c r="AC159" s="388"/>
      <c r="AD159" s="388"/>
      <c r="AE159" s="390"/>
      <c r="AF159" s="388"/>
      <c r="AG159" s="388"/>
      <c r="AH159" s="388"/>
      <c r="AI159" s="388"/>
      <c r="AJ159" s="388"/>
      <c r="AK159" s="388"/>
      <c r="AL159" s="388"/>
      <c r="AM159" s="388"/>
      <c r="AN159" s="388"/>
      <c r="AO159" s="388"/>
      <c r="AP159" s="388"/>
      <c r="AQ159" s="388"/>
      <c r="AR159" s="388"/>
      <c r="AS159" s="388"/>
      <c r="AT159" s="388"/>
      <c r="AU159" s="390"/>
      <c r="AV159" s="388"/>
      <c r="AW159" s="388"/>
      <c r="AX159" s="388"/>
      <c r="AY159" s="388"/>
      <c r="AZ159" s="388"/>
      <c r="BA159" s="388"/>
      <c r="BB159" s="388"/>
      <c r="BC159" s="388"/>
      <c r="BD159" s="388"/>
      <c r="BE159" s="388"/>
      <c r="BF159" s="388"/>
      <c r="BG159" s="388"/>
      <c r="BH159" s="388"/>
      <c r="BI159" s="388"/>
      <c r="BJ159" s="388"/>
      <c r="BK159" s="388"/>
      <c r="BL159" s="388"/>
      <c r="BM159" s="388"/>
      <c r="BN159" s="388"/>
      <c r="BO159" s="388">
        <v>1.35</v>
      </c>
      <c r="BP159" s="388">
        <v>0</v>
      </c>
      <c r="BQ159" s="388">
        <v>1.29</v>
      </c>
      <c r="BR159" s="391">
        <v>5</v>
      </c>
      <c r="BS159" s="388">
        <v>0.98</v>
      </c>
      <c r="BT159" s="391">
        <v>10</v>
      </c>
      <c r="BU159" s="388">
        <v>0.76</v>
      </c>
      <c r="BV159" s="391">
        <v>15</v>
      </c>
      <c r="BW159" s="388">
        <v>0.68</v>
      </c>
      <c r="BX159" s="391">
        <v>15</v>
      </c>
      <c r="BY159" s="388">
        <v>0.68</v>
      </c>
    </row>
    <row r="160" spans="1:77" x14ac:dyDescent="0.25">
      <c r="A160" s="376" t="s">
        <v>1649</v>
      </c>
      <c r="B160" s="376"/>
      <c r="C160" s="376"/>
      <c r="D160" s="392"/>
      <c r="E160" s="376"/>
      <c r="F160" s="376"/>
      <c r="G160" s="376"/>
      <c r="H160" s="376"/>
      <c r="I160" s="376"/>
      <c r="J160" s="376"/>
      <c r="K160" s="376"/>
      <c r="L160" s="376" t="str">
        <f t="shared" si="2"/>
        <v/>
      </c>
      <c r="M160" s="376"/>
      <c r="N160" s="376"/>
      <c r="O160" s="376"/>
      <c r="P160" s="376"/>
      <c r="Q160" s="376"/>
      <c r="R160" s="376"/>
      <c r="S160" s="376"/>
      <c r="T160" s="376"/>
      <c r="U160" s="376"/>
      <c r="V160" s="376"/>
      <c r="W160" s="376"/>
      <c r="X160" s="376"/>
      <c r="Y160" s="376"/>
      <c r="Z160" s="376"/>
      <c r="AA160" s="376"/>
      <c r="AB160" s="376"/>
      <c r="AC160" s="376"/>
      <c r="AD160" s="376"/>
      <c r="AE160" s="394"/>
      <c r="AF160" s="376"/>
      <c r="AG160" s="376"/>
      <c r="AH160" s="376"/>
      <c r="AI160" s="376"/>
      <c r="AJ160" s="376"/>
      <c r="AK160" s="376"/>
      <c r="AL160" s="376"/>
      <c r="AM160" s="376"/>
      <c r="AN160" s="376"/>
      <c r="AO160" s="376"/>
      <c r="AP160" s="376"/>
      <c r="AQ160" s="376"/>
      <c r="AR160" s="376"/>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v>1.05</v>
      </c>
      <c r="BP160" s="376">
        <v>0</v>
      </c>
      <c r="BQ160" s="376">
        <v>0.99</v>
      </c>
      <c r="BR160" s="393">
        <v>5</v>
      </c>
      <c r="BS160" s="376">
        <v>0.89</v>
      </c>
      <c r="BT160" s="393">
        <v>50</v>
      </c>
      <c r="BU160" s="376">
        <v>0.8</v>
      </c>
      <c r="BV160" s="393">
        <v>250</v>
      </c>
      <c r="BW160" s="376">
        <v>0.68</v>
      </c>
      <c r="BX160" s="393">
        <v>250</v>
      </c>
      <c r="BY160" s="376">
        <v>0.68</v>
      </c>
    </row>
    <row r="161" spans="1:77" x14ac:dyDescent="0.25">
      <c r="A161" s="388" t="s">
        <v>1647</v>
      </c>
      <c r="B161" s="388"/>
      <c r="C161" s="388"/>
      <c r="D161" s="389"/>
      <c r="E161" s="388"/>
      <c r="F161" s="388"/>
      <c r="G161" s="388"/>
      <c r="H161" s="388"/>
      <c r="I161" s="388"/>
      <c r="J161" s="388"/>
      <c r="K161" s="388"/>
      <c r="L161" s="388" t="str">
        <f t="shared" si="2"/>
        <v/>
      </c>
      <c r="M161" s="388"/>
      <c r="N161" s="388"/>
      <c r="O161" s="388"/>
      <c r="P161" s="388"/>
      <c r="Q161" s="388"/>
      <c r="R161" s="388"/>
      <c r="S161" s="388"/>
      <c r="T161" s="376"/>
      <c r="U161" s="388"/>
      <c r="V161" s="388"/>
      <c r="W161" s="388"/>
      <c r="X161" s="388"/>
      <c r="Y161" s="388"/>
      <c r="Z161" s="388"/>
      <c r="AA161" s="388"/>
      <c r="AB161" s="388"/>
      <c r="AC161" s="388"/>
      <c r="AD161" s="388"/>
      <c r="AE161" s="397"/>
      <c r="AF161" s="388"/>
      <c r="AG161" s="388"/>
      <c r="AH161" s="388"/>
      <c r="AI161" s="388"/>
      <c r="AJ161" s="388"/>
      <c r="AK161" s="388"/>
      <c r="AL161" s="388"/>
      <c r="AM161" s="388"/>
      <c r="AN161" s="388"/>
      <c r="AO161" s="388"/>
      <c r="AP161" s="388"/>
      <c r="AQ161" s="388"/>
      <c r="AR161" s="388"/>
      <c r="AS161" s="388"/>
      <c r="AT161" s="388"/>
      <c r="AU161" s="388"/>
      <c r="AV161" s="388"/>
      <c r="AW161" s="388"/>
      <c r="AX161" s="388"/>
      <c r="AY161" s="388"/>
      <c r="AZ161" s="388"/>
      <c r="BA161" s="388"/>
      <c r="BB161" s="388"/>
      <c r="BC161" s="388"/>
      <c r="BD161" s="388"/>
      <c r="BE161" s="388"/>
      <c r="BF161" s="388"/>
      <c r="BG161" s="388"/>
      <c r="BH161" s="388"/>
      <c r="BI161" s="388"/>
      <c r="BJ161" s="388"/>
      <c r="BK161" s="388"/>
      <c r="BL161" s="388"/>
      <c r="BM161" s="388"/>
      <c r="BN161" s="388"/>
      <c r="BO161" s="388">
        <v>1.05</v>
      </c>
      <c r="BP161" s="388">
        <v>0</v>
      </c>
      <c r="BQ161" s="388">
        <v>0.99</v>
      </c>
      <c r="BR161" s="391">
        <v>5</v>
      </c>
      <c r="BS161" s="388">
        <v>0.89</v>
      </c>
      <c r="BT161" s="391">
        <v>50</v>
      </c>
      <c r="BU161" s="388">
        <v>0.8</v>
      </c>
      <c r="BV161" s="391">
        <v>250</v>
      </c>
      <c r="BW161" s="388">
        <v>0.68</v>
      </c>
      <c r="BX161" s="391">
        <v>250</v>
      </c>
      <c r="BY161" s="388">
        <v>0.68</v>
      </c>
    </row>
    <row r="162" spans="1:77" x14ac:dyDescent="0.25">
      <c r="A162" s="376" t="s">
        <v>1648</v>
      </c>
      <c r="B162" s="376"/>
      <c r="C162" s="376"/>
      <c r="D162" s="392"/>
      <c r="E162" s="376"/>
      <c r="F162" s="376"/>
      <c r="G162" s="376"/>
      <c r="H162" s="376"/>
      <c r="I162" s="376"/>
      <c r="J162" s="376"/>
      <c r="K162" s="376"/>
      <c r="L162" s="376" t="str">
        <f t="shared" si="2"/>
        <v/>
      </c>
      <c r="M162" s="376"/>
      <c r="N162" s="376"/>
      <c r="O162" s="376"/>
      <c r="P162" s="376"/>
      <c r="Q162" s="376"/>
      <c r="R162" s="376"/>
      <c r="S162" s="376"/>
      <c r="T162" s="376"/>
      <c r="U162" s="376"/>
      <c r="V162" s="376"/>
      <c r="W162" s="376"/>
      <c r="X162" s="376"/>
      <c r="Y162" s="376"/>
      <c r="Z162" s="376"/>
      <c r="AA162" s="376"/>
      <c r="AB162" s="376"/>
      <c r="AC162" s="376"/>
      <c r="AD162" s="376"/>
      <c r="AE162" s="395"/>
      <c r="AF162" s="376"/>
      <c r="AG162" s="376"/>
      <c r="AH162" s="376"/>
      <c r="AI162" s="376"/>
      <c r="AJ162" s="376"/>
      <c r="AK162" s="376"/>
      <c r="AL162" s="376"/>
      <c r="AM162" s="376"/>
      <c r="AN162" s="376"/>
      <c r="AO162" s="376"/>
      <c r="AP162" s="376"/>
      <c r="AQ162" s="376"/>
      <c r="AR162" s="376"/>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v>1.05</v>
      </c>
      <c r="BP162" s="376">
        <v>0</v>
      </c>
      <c r="BQ162" s="376">
        <v>0.99</v>
      </c>
      <c r="BR162" s="393">
        <v>5</v>
      </c>
      <c r="BS162" s="376">
        <v>0.89</v>
      </c>
      <c r="BT162" s="393">
        <v>50</v>
      </c>
      <c r="BU162" s="376">
        <v>0.8</v>
      </c>
      <c r="BV162" s="393">
        <v>250</v>
      </c>
      <c r="BW162" s="376">
        <v>0.68</v>
      </c>
      <c r="BX162" s="393">
        <v>250</v>
      </c>
      <c r="BY162" s="376">
        <v>0.68</v>
      </c>
    </row>
    <row r="163" spans="1:77" x14ac:dyDescent="0.25">
      <c r="A163" s="388" t="s">
        <v>1592</v>
      </c>
      <c r="B163" s="388"/>
      <c r="C163" s="388"/>
      <c r="D163" s="389"/>
      <c r="E163" s="388"/>
      <c r="F163" s="388"/>
      <c r="G163" s="388"/>
      <c r="H163" s="388"/>
      <c r="I163" s="388"/>
      <c r="J163" s="388"/>
      <c r="K163" s="388"/>
      <c r="L163" s="388" t="str">
        <f t="shared" si="2"/>
        <v/>
      </c>
      <c r="M163" s="388"/>
      <c r="N163" s="388"/>
      <c r="O163" s="388"/>
      <c r="P163" s="388"/>
      <c r="Q163" s="388"/>
      <c r="R163" s="388"/>
      <c r="S163" s="388"/>
      <c r="T163" s="388"/>
      <c r="U163" s="388"/>
      <c r="V163" s="388"/>
      <c r="W163" s="388"/>
      <c r="X163" s="388"/>
      <c r="Y163" s="388"/>
      <c r="Z163" s="388"/>
      <c r="AA163" s="388"/>
      <c r="AB163" s="388"/>
      <c r="AC163" s="388"/>
      <c r="AD163" s="388"/>
      <c r="AE163" s="388"/>
      <c r="AF163" s="388"/>
      <c r="AG163" s="388"/>
      <c r="AH163" s="388"/>
      <c r="AI163" s="388"/>
      <c r="AJ163" s="388"/>
      <c r="AK163" s="388"/>
      <c r="AL163" s="388"/>
      <c r="AM163" s="388"/>
      <c r="AN163" s="388"/>
      <c r="AO163" s="388"/>
      <c r="AP163" s="388"/>
      <c r="AQ163" s="388"/>
      <c r="AR163" s="388"/>
      <c r="AS163" s="388"/>
      <c r="AT163" s="388"/>
      <c r="AU163" s="388"/>
      <c r="AV163" s="388"/>
      <c r="AW163" s="388"/>
      <c r="AX163" s="388"/>
      <c r="AY163" s="388"/>
      <c r="AZ163" s="388"/>
      <c r="BA163" s="388"/>
      <c r="BB163" s="388"/>
      <c r="BC163" s="388"/>
      <c r="BD163" s="388"/>
      <c r="BE163" s="388"/>
      <c r="BF163" s="388"/>
      <c r="BG163" s="388"/>
      <c r="BH163" s="388"/>
      <c r="BI163" s="388"/>
      <c r="BJ163" s="388"/>
      <c r="BK163" s="388"/>
      <c r="BL163" s="388"/>
      <c r="BM163" s="388"/>
      <c r="BN163" s="388"/>
      <c r="BO163" s="388">
        <v>1.25</v>
      </c>
      <c r="BP163" s="388">
        <v>0</v>
      </c>
      <c r="BQ163" s="388">
        <v>0.95</v>
      </c>
      <c r="BR163" s="391">
        <v>10</v>
      </c>
      <c r="BS163" s="388">
        <v>0.9</v>
      </c>
      <c r="BT163" s="391">
        <v>20</v>
      </c>
      <c r="BU163" s="388">
        <v>0.85</v>
      </c>
      <c r="BV163" s="391">
        <v>100</v>
      </c>
      <c r="BW163" s="388">
        <v>0.75</v>
      </c>
      <c r="BX163" s="391">
        <v>200</v>
      </c>
      <c r="BY163" s="388">
        <v>0.68</v>
      </c>
    </row>
    <row r="164" spans="1:77" x14ac:dyDescent="0.25">
      <c r="A164" s="376" t="s">
        <v>1594</v>
      </c>
      <c r="B164" s="376"/>
      <c r="C164" s="376"/>
      <c r="D164" s="392"/>
      <c r="E164" s="376"/>
      <c r="F164" s="376"/>
      <c r="G164" s="376"/>
      <c r="H164" s="376"/>
      <c r="I164" s="376"/>
      <c r="J164" s="376"/>
      <c r="K164" s="376"/>
      <c r="L164" s="376" t="str">
        <f t="shared" si="2"/>
        <v/>
      </c>
      <c r="M164" s="376"/>
      <c r="N164" s="376"/>
      <c r="O164" s="376"/>
      <c r="P164" s="376"/>
      <c r="Q164" s="376"/>
      <c r="R164" s="376"/>
      <c r="S164" s="376"/>
      <c r="T164" s="376"/>
      <c r="U164" s="376"/>
      <c r="V164" s="376"/>
      <c r="W164" s="376"/>
      <c r="X164" s="376"/>
      <c r="Y164" s="376"/>
      <c r="Z164" s="376"/>
      <c r="AA164" s="376"/>
      <c r="AB164" s="376"/>
      <c r="AC164" s="376"/>
      <c r="AD164" s="376"/>
      <c r="AE164" s="394"/>
      <c r="AF164" s="376"/>
      <c r="AG164" s="376"/>
      <c r="AH164" s="376"/>
      <c r="AI164" s="376"/>
      <c r="AJ164" s="376"/>
      <c r="AK164" s="376"/>
      <c r="AL164" s="376"/>
      <c r="AM164" s="376"/>
      <c r="AN164" s="376"/>
      <c r="AO164" s="376"/>
      <c r="AP164" s="376"/>
      <c r="AQ164" s="376"/>
      <c r="AR164" s="376"/>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v>1.25</v>
      </c>
      <c r="BP164" s="376">
        <v>0</v>
      </c>
      <c r="BQ164" s="376">
        <v>0.95</v>
      </c>
      <c r="BR164" s="393">
        <v>10</v>
      </c>
      <c r="BS164" s="376">
        <v>0.9</v>
      </c>
      <c r="BT164" s="393">
        <v>20</v>
      </c>
      <c r="BU164" s="376">
        <v>0.85</v>
      </c>
      <c r="BV164" s="393">
        <v>100</v>
      </c>
      <c r="BW164" s="376">
        <v>0.75</v>
      </c>
      <c r="BX164" s="393">
        <v>200</v>
      </c>
      <c r="BY164" s="376">
        <v>0.68</v>
      </c>
    </row>
    <row r="165" spans="1:77" x14ac:dyDescent="0.25">
      <c r="A165" s="388" t="s">
        <v>1593</v>
      </c>
      <c r="B165" s="388"/>
      <c r="C165" s="388"/>
      <c r="D165" s="389"/>
      <c r="E165" s="388"/>
      <c r="F165" s="388"/>
      <c r="G165" s="388"/>
      <c r="H165" s="388"/>
      <c r="I165" s="388"/>
      <c r="J165" s="388"/>
      <c r="K165" s="388"/>
      <c r="L165" s="388" t="str">
        <f t="shared" si="2"/>
        <v/>
      </c>
      <c r="M165" s="388"/>
      <c r="N165" s="388"/>
      <c r="O165" s="388"/>
      <c r="P165" s="388"/>
      <c r="Q165" s="388"/>
      <c r="R165" s="388"/>
      <c r="S165" s="388"/>
      <c r="T165" s="388"/>
      <c r="U165" s="388"/>
      <c r="V165" s="388"/>
      <c r="W165" s="388"/>
      <c r="X165" s="388"/>
      <c r="Y165" s="388"/>
      <c r="Z165" s="388"/>
      <c r="AA165" s="388"/>
      <c r="AB165" s="388"/>
      <c r="AC165" s="388"/>
      <c r="AD165" s="388"/>
      <c r="AE165" s="390"/>
      <c r="AF165" s="388"/>
      <c r="AG165" s="388"/>
      <c r="AH165" s="388"/>
      <c r="AI165" s="388"/>
      <c r="AJ165" s="388"/>
      <c r="AK165" s="388"/>
      <c r="AL165" s="388"/>
      <c r="AM165" s="388"/>
      <c r="AN165" s="388"/>
      <c r="AO165" s="388"/>
      <c r="AP165" s="388"/>
      <c r="AQ165" s="388"/>
      <c r="AR165" s="388"/>
      <c r="AS165" s="388"/>
      <c r="AT165" s="388"/>
      <c r="AU165" s="388"/>
      <c r="AV165" s="388"/>
      <c r="AW165" s="388"/>
      <c r="AX165" s="388"/>
      <c r="AY165" s="388"/>
      <c r="AZ165" s="388"/>
      <c r="BA165" s="388"/>
      <c r="BB165" s="388"/>
      <c r="BC165" s="388"/>
      <c r="BD165" s="388"/>
      <c r="BE165" s="388"/>
      <c r="BF165" s="388"/>
      <c r="BG165" s="388"/>
      <c r="BH165" s="388"/>
      <c r="BI165" s="388"/>
      <c r="BJ165" s="388"/>
      <c r="BK165" s="388"/>
      <c r="BL165" s="388"/>
      <c r="BM165" s="388"/>
      <c r="BN165" s="388"/>
      <c r="BO165" s="388">
        <v>1.25</v>
      </c>
      <c r="BP165" s="388">
        <v>0</v>
      </c>
      <c r="BQ165" s="388">
        <v>0.95</v>
      </c>
      <c r="BR165" s="391">
        <v>10</v>
      </c>
      <c r="BS165" s="388">
        <v>0.9</v>
      </c>
      <c r="BT165" s="391">
        <v>20</v>
      </c>
      <c r="BU165" s="388">
        <v>0.85</v>
      </c>
      <c r="BV165" s="391">
        <v>100</v>
      </c>
      <c r="BW165" s="388">
        <v>0.75</v>
      </c>
      <c r="BX165" s="391">
        <v>200</v>
      </c>
      <c r="BY165" s="388">
        <v>0.68</v>
      </c>
    </row>
    <row r="166" spans="1:77" x14ac:dyDescent="0.25">
      <c r="A166" s="376" t="s">
        <v>172</v>
      </c>
      <c r="B166" s="376"/>
      <c r="C166" s="392"/>
      <c r="D166" s="392"/>
      <c r="E166" s="376"/>
      <c r="F166" s="376"/>
      <c r="G166" s="376"/>
      <c r="H166" s="376"/>
      <c r="I166" s="376"/>
      <c r="J166" s="376"/>
      <c r="K166" s="376"/>
      <c r="L166" s="376" t="str">
        <f t="shared" si="2"/>
        <v/>
      </c>
      <c r="M166" s="376"/>
      <c r="N166" s="376"/>
      <c r="O166" s="376"/>
      <c r="P166" s="376"/>
      <c r="Q166" s="376"/>
      <c r="R166" s="376"/>
      <c r="S166" s="376"/>
      <c r="T166" s="376"/>
      <c r="U166" s="376"/>
      <c r="V166" s="376"/>
      <c r="W166" s="376"/>
      <c r="X166" s="376"/>
      <c r="Y166" s="376"/>
      <c r="Z166" s="376"/>
      <c r="AA166" s="376"/>
      <c r="AB166" s="376"/>
      <c r="AC166" s="376"/>
      <c r="AD166" s="376"/>
      <c r="AE166" s="394"/>
      <c r="AF166" s="376"/>
      <c r="AG166" s="376"/>
      <c r="AH166" s="376"/>
      <c r="AI166" s="376"/>
      <c r="AJ166" s="376"/>
      <c r="AK166" s="376"/>
      <c r="AL166" s="376"/>
      <c r="AM166" s="376"/>
      <c r="AN166" s="376"/>
      <c r="AO166" s="376"/>
      <c r="AP166" s="376"/>
      <c r="AQ166" s="376"/>
      <c r="AR166" s="376"/>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v>1.35</v>
      </c>
      <c r="BP166" s="376">
        <v>0</v>
      </c>
      <c r="BQ166" s="376">
        <v>1.29</v>
      </c>
      <c r="BR166" s="393">
        <v>5</v>
      </c>
      <c r="BS166" s="376">
        <v>0.98</v>
      </c>
      <c r="BT166" s="393">
        <v>10</v>
      </c>
      <c r="BU166" s="376">
        <v>0.76</v>
      </c>
      <c r="BV166" s="393">
        <v>15</v>
      </c>
      <c r="BW166" s="376">
        <v>0.68</v>
      </c>
      <c r="BX166" s="393">
        <v>15</v>
      </c>
      <c r="BY166" s="376">
        <v>0.68</v>
      </c>
    </row>
    <row r="167" spans="1:77" x14ac:dyDescent="0.25">
      <c r="A167" s="388" t="s">
        <v>173</v>
      </c>
      <c r="B167" s="388"/>
      <c r="C167" s="388"/>
      <c r="D167" s="389"/>
      <c r="E167" s="388"/>
      <c r="F167" s="388"/>
      <c r="G167" s="388"/>
      <c r="H167" s="388"/>
      <c r="I167" s="388"/>
      <c r="J167" s="388"/>
      <c r="K167" s="388"/>
      <c r="L167" s="388" t="str">
        <f t="shared" si="2"/>
        <v/>
      </c>
      <c r="M167" s="388"/>
      <c r="N167" s="388"/>
      <c r="O167" s="388"/>
      <c r="P167" s="388"/>
      <c r="Q167" s="388"/>
      <c r="R167" s="388"/>
      <c r="S167" s="388"/>
      <c r="T167" s="388"/>
      <c r="U167" s="388"/>
      <c r="V167" s="388"/>
      <c r="W167" s="388"/>
      <c r="X167" s="388"/>
      <c r="Y167" s="388"/>
      <c r="Z167" s="388"/>
      <c r="AA167" s="388"/>
      <c r="AB167" s="388"/>
      <c r="AC167" s="388"/>
      <c r="AD167" s="388"/>
      <c r="AE167" s="388"/>
      <c r="AF167" s="388"/>
      <c r="AG167" s="388"/>
      <c r="AH167" s="388"/>
      <c r="AI167" s="388"/>
      <c r="AJ167" s="388"/>
      <c r="AK167" s="388"/>
      <c r="AL167" s="388"/>
      <c r="AM167" s="388"/>
      <c r="AN167" s="388"/>
      <c r="AO167" s="388"/>
      <c r="AP167" s="388"/>
      <c r="AQ167" s="388"/>
      <c r="AR167" s="388"/>
      <c r="AS167" s="388"/>
      <c r="AT167" s="388"/>
      <c r="AU167" s="388"/>
      <c r="AV167" s="388"/>
      <c r="AW167" s="388"/>
      <c r="AX167" s="388"/>
      <c r="AY167" s="388"/>
      <c r="AZ167" s="388"/>
      <c r="BA167" s="388"/>
      <c r="BB167" s="388"/>
      <c r="BC167" s="388"/>
      <c r="BD167" s="388"/>
      <c r="BE167" s="388"/>
      <c r="BF167" s="388"/>
      <c r="BG167" s="388"/>
      <c r="BH167" s="388"/>
      <c r="BI167" s="388"/>
      <c r="BJ167" s="388"/>
      <c r="BK167" s="388"/>
      <c r="BL167" s="388"/>
      <c r="BM167" s="388"/>
      <c r="BN167" s="388"/>
      <c r="BO167" s="388">
        <v>1.35</v>
      </c>
      <c r="BP167" s="388">
        <v>0</v>
      </c>
      <c r="BQ167" s="388">
        <v>1.29</v>
      </c>
      <c r="BR167" s="391">
        <v>5</v>
      </c>
      <c r="BS167" s="388">
        <v>0.98</v>
      </c>
      <c r="BT167" s="391">
        <v>10</v>
      </c>
      <c r="BU167" s="388">
        <v>0.76</v>
      </c>
      <c r="BV167" s="391">
        <v>15</v>
      </c>
      <c r="BW167" s="388">
        <v>0.68</v>
      </c>
      <c r="BX167" s="391">
        <v>15</v>
      </c>
      <c r="BY167" s="388">
        <v>0.68</v>
      </c>
    </row>
    <row r="168" spans="1:77" x14ac:dyDescent="0.25">
      <c r="A168" s="376" t="s">
        <v>174</v>
      </c>
      <c r="B168" s="376"/>
      <c r="C168" s="392"/>
      <c r="D168" s="392"/>
      <c r="E168" s="376"/>
      <c r="F168" s="376"/>
      <c r="G168" s="376"/>
      <c r="H168" s="376"/>
      <c r="I168" s="376"/>
      <c r="J168" s="376"/>
      <c r="K168" s="376"/>
      <c r="L168" s="376" t="str">
        <f t="shared" si="2"/>
        <v/>
      </c>
      <c r="M168" s="376"/>
      <c r="N168" s="376"/>
      <c r="O168" s="376"/>
      <c r="P168" s="376"/>
      <c r="Q168" s="376"/>
      <c r="R168" s="376"/>
      <c r="S168" s="376"/>
      <c r="T168" s="376"/>
      <c r="U168" s="376"/>
      <c r="V168" s="376"/>
      <c r="W168" s="376"/>
      <c r="X168" s="376"/>
      <c r="Y168" s="376"/>
      <c r="Z168" s="376"/>
      <c r="AA168" s="376"/>
      <c r="AB168" s="376"/>
      <c r="AC168" s="376"/>
      <c r="AD168" s="376"/>
      <c r="AE168" s="394"/>
      <c r="AF168" s="376"/>
      <c r="AG168" s="376"/>
      <c r="AH168" s="376"/>
      <c r="AI168" s="376"/>
      <c r="AJ168" s="376"/>
      <c r="AK168" s="376"/>
      <c r="AL168" s="376"/>
      <c r="AM168" s="376"/>
      <c r="AN168" s="376"/>
      <c r="AO168" s="376"/>
      <c r="AP168" s="376"/>
      <c r="AQ168" s="376"/>
      <c r="AR168" s="376"/>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v>1.35</v>
      </c>
      <c r="BP168" s="376">
        <v>0</v>
      </c>
      <c r="BQ168" s="376">
        <v>1.29</v>
      </c>
      <c r="BR168" s="393">
        <v>5</v>
      </c>
      <c r="BS168" s="376">
        <v>0.98</v>
      </c>
      <c r="BT168" s="393">
        <v>10</v>
      </c>
      <c r="BU168" s="376">
        <v>0.76</v>
      </c>
      <c r="BV168" s="393">
        <v>15</v>
      </c>
      <c r="BW168" s="376">
        <v>0.68</v>
      </c>
      <c r="BX168" s="393">
        <v>15</v>
      </c>
      <c r="BY168" s="376">
        <v>0.68</v>
      </c>
    </row>
    <row r="169" spans="1:77" x14ac:dyDescent="0.25">
      <c r="A169" s="388" t="s">
        <v>175</v>
      </c>
      <c r="B169" s="388"/>
      <c r="C169" s="389"/>
      <c r="D169" s="389"/>
      <c r="E169" s="388"/>
      <c r="F169" s="388"/>
      <c r="G169" s="388"/>
      <c r="H169" s="388"/>
      <c r="I169" s="388"/>
      <c r="J169" s="388"/>
      <c r="K169" s="388"/>
      <c r="L169" s="388" t="str">
        <f t="shared" si="2"/>
        <v/>
      </c>
      <c r="M169" s="388"/>
      <c r="N169" s="388"/>
      <c r="O169" s="388"/>
      <c r="P169" s="388"/>
      <c r="Q169" s="388"/>
      <c r="R169" s="388"/>
      <c r="S169" s="388"/>
      <c r="T169" s="388"/>
      <c r="U169" s="388"/>
      <c r="V169" s="388"/>
      <c r="W169" s="388"/>
      <c r="X169" s="388"/>
      <c r="Y169" s="388"/>
      <c r="Z169" s="388"/>
      <c r="AA169" s="388"/>
      <c r="AB169" s="388"/>
      <c r="AC169" s="388"/>
      <c r="AD169" s="388"/>
      <c r="AE169" s="390"/>
      <c r="AF169" s="388"/>
      <c r="AG169" s="388"/>
      <c r="AH169" s="388"/>
      <c r="AI169" s="388"/>
      <c r="AJ169" s="388"/>
      <c r="AK169" s="388"/>
      <c r="AL169" s="388"/>
      <c r="AM169" s="388"/>
      <c r="AN169" s="388"/>
      <c r="AO169" s="388"/>
      <c r="AP169" s="388"/>
      <c r="AQ169" s="388"/>
      <c r="AR169" s="388"/>
      <c r="AS169" s="388"/>
      <c r="AT169" s="388"/>
      <c r="AU169" s="388"/>
      <c r="AV169" s="388"/>
      <c r="AW169" s="388"/>
      <c r="AX169" s="388"/>
      <c r="AY169" s="388"/>
      <c r="AZ169" s="388"/>
      <c r="BA169" s="388"/>
      <c r="BB169" s="388"/>
      <c r="BC169" s="388"/>
      <c r="BD169" s="388"/>
      <c r="BE169" s="388"/>
      <c r="BF169" s="388"/>
      <c r="BG169" s="388"/>
      <c r="BH169" s="388"/>
      <c r="BI169" s="388"/>
      <c r="BJ169" s="388"/>
      <c r="BK169" s="388"/>
      <c r="BL169" s="388"/>
      <c r="BM169" s="388"/>
      <c r="BN169" s="388"/>
      <c r="BO169" s="388">
        <v>1.35</v>
      </c>
      <c r="BP169" s="388">
        <v>0</v>
      </c>
      <c r="BQ169" s="388">
        <v>1.29</v>
      </c>
      <c r="BR169" s="391">
        <v>5</v>
      </c>
      <c r="BS169" s="388">
        <v>0.98</v>
      </c>
      <c r="BT169" s="391">
        <v>10</v>
      </c>
      <c r="BU169" s="388">
        <v>0.76</v>
      </c>
      <c r="BV169" s="391">
        <v>15</v>
      </c>
      <c r="BW169" s="388">
        <v>0.68</v>
      </c>
      <c r="BX169" s="391">
        <v>15</v>
      </c>
      <c r="BY169" s="388">
        <v>0.68</v>
      </c>
    </row>
    <row r="170" spans="1:77" x14ac:dyDescent="0.25">
      <c r="A170" s="376" t="s">
        <v>275</v>
      </c>
      <c r="B170" s="376"/>
      <c r="C170" s="376"/>
      <c r="D170" s="392"/>
      <c r="E170" s="376"/>
      <c r="F170" s="376"/>
      <c r="G170" s="376"/>
      <c r="H170" s="376"/>
      <c r="I170" s="376"/>
      <c r="J170" s="376"/>
      <c r="K170" s="376"/>
      <c r="L170" s="376" t="str">
        <f t="shared" si="2"/>
        <v/>
      </c>
      <c r="M170" s="376"/>
      <c r="N170" s="376"/>
      <c r="O170" s="376"/>
      <c r="P170" s="376"/>
      <c r="Q170" s="376"/>
      <c r="R170" s="376"/>
      <c r="S170" s="376"/>
      <c r="T170" s="376"/>
      <c r="U170" s="376"/>
      <c r="V170" s="376"/>
      <c r="W170" s="376"/>
      <c r="X170" s="376"/>
      <c r="Y170" s="376"/>
      <c r="Z170" s="376"/>
      <c r="AA170" s="388"/>
      <c r="AB170" s="376"/>
      <c r="AC170" s="376"/>
      <c r="AD170" s="376"/>
      <c r="AE170" s="394"/>
      <c r="AF170" s="376"/>
      <c r="AG170" s="376"/>
      <c r="AH170" s="376"/>
      <c r="AI170" s="376"/>
      <c r="AJ170" s="376"/>
      <c r="AK170" s="376"/>
      <c r="AL170" s="376"/>
      <c r="AM170" s="376"/>
      <c r="AN170" s="376"/>
      <c r="AO170" s="376"/>
      <c r="AP170" s="376"/>
      <c r="AQ170" s="376"/>
      <c r="AR170" s="376"/>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v>1.1200000000000001</v>
      </c>
      <c r="BP170" s="376">
        <v>0</v>
      </c>
      <c r="BQ170" s="376">
        <v>1.05</v>
      </c>
      <c r="BR170" s="393">
        <v>5</v>
      </c>
      <c r="BS170" s="376">
        <v>0.99</v>
      </c>
      <c r="BT170" s="393">
        <v>10</v>
      </c>
      <c r="BU170" s="376">
        <v>0.95</v>
      </c>
      <c r="BV170" s="393">
        <v>25</v>
      </c>
      <c r="BW170" s="376">
        <v>0.89</v>
      </c>
      <c r="BX170" s="393">
        <v>80</v>
      </c>
      <c r="BY170" s="376">
        <v>0.75</v>
      </c>
    </row>
    <row r="171" spans="1:77" x14ac:dyDescent="0.25">
      <c r="A171" s="388" t="s">
        <v>309</v>
      </c>
      <c r="B171" s="388"/>
      <c r="C171" s="388"/>
      <c r="D171" s="389"/>
      <c r="E171" s="388"/>
      <c r="F171" s="388"/>
      <c r="G171" s="388"/>
      <c r="H171" s="388"/>
      <c r="I171" s="388"/>
      <c r="J171" s="388"/>
      <c r="K171" s="388"/>
      <c r="L171" s="388" t="str">
        <f t="shared" si="2"/>
        <v/>
      </c>
      <c r="M171" s="388"/>
      <c r="N171" s="388"/>
      <c r="O171" s="388"/>
      <c r="P171" s="388"/>
      <c r="Q171" s="388"/>
      <c r="R171" s="388"/>
      <c r="S171" s="388"/>
      <c r="T171" s="388"/>
      <c r="U171" s="388"/>
      <c r="V171" s="388"/>
      <c r="W171" s="388"/>
      <c r="X171" s="388"/>
      <c r="Y171" s="388"/>
      <c r="Z171" s="388"/>
      <c r="AA171" s="388"/>
      <c r="AB171" s="388"/>
      <c r="AC171" s="388"/>
      <c r="AD171" s="388"/>
      <c r="AE171" s="390"/>
      <c r="AF171" s="388"/>
      <c r="AG171" s="388"/>
      <c r="AH171" s="388"/>
      <c r="AI171" s="388"/>
      <c r="AJ171" s="388"/>
      <c r="AK171" s="388"/>
      <c r="AL171" s="388"/>
      <c r="AM171" s="388"/>
      <c r="AN171" s="388"/>
      <c r="AO171" s="388"/>
      <c r="AP171" s="388"/>
      <c r="AQ171" s="388"/>
      <c r="AR171" s="388"/>
      <c r="AS171" s="388"/>
      <c r="AT171" s="388"/>
      <c r="AU171" s="390"/>
      <c r="AV171" s="388"/>
      <c r="AW171" s="388"/>
      <c r="AX171" s="388"/>
      <c r="AY171" s="388"/>
      <c r="AZ171" s="388"/>
      <c r="BA171" s="388"/>
      <c r="BB171" s="388"/>
      <c r="BC171" s="388"/>
      <c r="BD171" s="388"/>
      <c r="BE171" s="388"/>
      <c r="BF171" s="388"/>
      <c r="BG171" s="388"/>
      <c r="BH171" s="388"/>
      <c r="BI171" s="388"/>
      <c r="BJ171" s="388"/>
      <c r="BK171" s="388"/>
      <c r="BL171" s="388"/>
      <c r="BM171" s="388"/>
      <c r="BN171" s="388"/>
      <c r="BO171" s="388">
        <v>1.1200000000000001</v>
      </c>
      <c r="BP171" s="388">
        <v>0</v>
      </c>
      <c r="BQ171" s="388">
        <v>1.05</v>
      </c>
      <c r="BR171" s="391">
        <v>5</v>
      </c>
      <c r="BS171" s="388">
        <v>0.99</v>
      </c>
      <c r="BT171" s="391">
        <v>10</v>
      </c>
      <c r="BU171" s="388">
        <v>0.95</v>
      </c>
      <c r="BV171" s="391">
        <v>25</v>
      </c>
      <c r="BW171" s="388">
        <v>0.89</v>
      </c>
      <c r="BX171" s="391">
        <v>80</v>
      </c>
      <c r="BY171" s="388">
        <v>0.75</v>
      </c>
    </row>
    <row r="172" spans="1:77" x14ac:dyDescent="0.25">
      <c r="A172" s="376" t="s">
        <v>341</v>
      </c>
      <c r="B172" s="376"/>
      <c r="C172" s="376"/>
      <c r="D172" s="392"/>
      <c r="E172" s="376"/>
      <c r="F172" s="376"/>
      <c r="G172" s="376"/>
      <c r="H172" s="376"/>
      <c r="I172" s="376"/>
      <c r="J172" s="376"/>
      <c r="K172" s="376"/>
      <c r="L172" s="376" t="str">
        <f t="shared" si="2"/>
        <v/>
      </c>
      <c r="M172" s="376"/>
      <c r="N172" s="376"/>
      <c r="O172" s="376"/>
      <c r="P172" s="376"/>
      <c r="Q172" s="376"/>
      <c r="R172" s="376"/>
      <c r="S172" s="376"/>
      <c r="T172" s="376"/>
      <c r="U172" s="376"/>
      <c r="V172" s="376"/>
      <c r="W172" s="376"/>
      <c r="X172" s="376"/>
      <c r="Y172" s="376"/>
      <c r="Z172" s="376"/>
      <c r="AA172" s="376"/>
      <c r="AB172" s="376"/>
      <c r="AC172" s="376"/>
      <c r="AD172" s="376"/>
      <c r="AE172" s="394"/>
      <c r="AF172" s="376"/>
      <c r="AG172" s="376"/>
      <c r="AH172" s="376"/>
      <c r="AI172" s="376"/>
      <c r="AJ172" s="376"/>
      <c r="AK172" s="376"/>
      <c r="AL172" s="376"/>
      <c r="AM172" s="376"/>
      <c r="AN172" s="376"/>
      <c r="AO172" s="376"/>
      <c r="AP172" s="376"/>
      <c r="AQ172" s="376"/>
      <c r="AR172" s="376"/>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v>1.1200000000000001</v>
      </c>
      <c r="BP172" s="376">
        <v>0</v>
      </c>
      <c r="BQ172" s="376">
        <v>1.05</v>
      </c>
      <c r="BR172" s="393">
        <v>5</v>
      </c>
      <c r="BS172" s="376">
        <v>0.99</v>
      </c>
      <c r="BT172" s="393">
        <v>10</v>
      </c>
      <c r="BU172" s="376">
        <v>0.95</v>
      </c>
      <c r="BV172" s="393">
        <v>25</v>
      </c>
      <c r="BW172" s="376">
        <v>0.89</v>
      </c>
      <c r="BX172" s="393">
        <v>80</v>
      </c>
      <c r="BY172" s="376">
        <v>0.75</v>
      </c>
    </row>
    <row r="173" spans="1:77" x14ac:dyDescent="0.25">
      <c r="A173" s="388" t="s">
        <v>268</v>
      </c>
      <c r="B173" s="388"/>
      <c r="C173" s="388"/>
      <c r="D173" s="389"/>
      <c r="E173" s="388"/>
      <c r="F173" s="388"/>
      <c r="G173" s="388"/>
      <c r="H173" s="388"/>
      <c r="I173" s="388"/>
      <c r="J173" s="388"/>
      <c r="K173" s="388"/>
      <c r="L173" s="388" t="str">
        <f t="shared" si="2"/>
        <v/>
      </c>
      <c r="M173" s="388"/>
      <c r="N173" s="388"/>
      <c r="O173" s="388"/>
      <c r="P173" s="388"/>
      <c r="Q173" s="388"/>
      <c r="R173" s="388"/>
      <c r="S173" s="388"/>
      <c r="T173" s="388"/>
      <c r="U173" s="388"/>
      <c r="V173" s="388"/>
      <c r="W173" s="388"/>
      <c r="X173" s="388"/>
      <c r="Y173" s="388"/>
      <c r="Z173" s="388"/>
      <c r="AA173" s="388"/>
      <c r="AB173" s="388"/>
      <c r="AC173" s="388"/>
      <c r="AD173" s="388"/>
      <c r="AE173" s="390"/>
      <c r="AF173" s="388"/>
      <c r="AG173" s="388"/>
      <c r="AH173" s="388"/>
      <c r="AI173" s="388"/>
      <c r="AJ173" s="388"/>
      <c r="AK173" s="388"/>
      <c r="AL173" s="388"/>
      <c r="AM173" s="388"/>
      <c r="AN173" s="388"/>
      <c r="AO173" s="388"/>
      <c r="AP173" s="388"/>
      <c r="AQ173" s="388"/>
      <c r="AR173" s="388"/>
      <c r="AS173" s="388"/>
      <c r="AT173" s="388"/>
      <c r="AU173" s="388"/>
      <c r="AV173" s="388"/>
      <c r="AW173" s="388"/>
      <c r="AX173" s="388"/>
      <c r="AY173" s="388"/>
      <c r="AZ173" s="388"/>
      <c r="BA173" s="388"/>
      <c r="BB173" s="388"/>
      <c r="BC173" s="388"/>
      <c r="BD173" s="388"/>
      <c r="BE173" s="388"/>
      <c r="BF173" s="388"/>
      <c r="BG173" s="388"/>
      <c r="BH173" s="388"/>
      <c r="BI173" s="388"/>
      <c r="BJ173" s="388"/>
      <c r="BK173" s="388"/>
      <c r="BL173" s="388"/>
      <c r="BM173" s="388"/>
      <c r="BN173" s="388"/>
      <c r="BO173" s="388">
        <v>1.1200000000000001</v>
      </c>
      <c r="BP173" s="388">
        <v>0</v>
      </c>
      <c r="BQ173" s="388">
        <v>1.05</v>
      </c>
      <c r="BR173" s="391">
        <v>5</v>
      </c>
      <c r="BS173" s="388">
        <v>0.99</v>
      </c>
      <c r="BT173" s="391">
        <v>10</v>
      </c>
      <c r="BU173" s="388">
        <v>0.95</v>
      </c>
      <c r="BV173" s="391">
        <v>25</v>
      </c>
      <c r="BW173" s="388">
        <v>0.89</v>
      </c>
      <c r="BX173" s="391">
        <v>80</v>
      </c>
      <c r="BY173" s="388">
        <v>0.75</v>
      </c>
    </row>
    <row r="174" spans="1:77" x14ac:dyDescent="0.25">
      <c r="A174" s="376" t="s">
        <v>304</v>
      </c>
      <c r="B174" s="376"/>
      <c r="C174" s="376"/>
      <c r="D174" s="392"/>
      <c r="E174" s="376"/>
      <c r="F174" s="376"/>
      <c r="G174" s="376"/>
      <c r="H174" s="376"/>
      <c r="I174" s="376"/>
      <c r="J174" s="376"/>
      <c r="K174" s="376"/>
      <c r="L174" s="376" t="str">
        <f t="shared" si="2"/>
        <v/>
      </c>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v>1.1200000000000001</v>
      </c>
      <c r="BP174" s="376">
        <v>0</v>
      </c>
      <c r="BQ174" s="376">
        <v>1.05</v>
      </c>
      <c r="BR174" s="393">
        <v>5</v>
      </c>
      <c r="BS174" s="376">
        <v>0.99</v>
      </c>
      <c r="BT174" s="393">
        <v>10</v>
      </c>
      <c r="BU174" s="376">
        <v>0.95</v>
      </c>
      <c r="BV174" s="393">
        <v>25</v>
      </c>
      <c r="BW174" s="376">
        <v>0.89</v>
      </c>
      <c r="BX174" s="393">
        <v>80</v>
      </c>
      <c r="BY174" s="376">
        <v>0.75</v>
      </c>
    </row>
    <row r="175" spans="1:77" x14ac:dyDescent="0.25">
      <c r="A175" s="388" t="s">
        <v>330</v>
      </c>
      <c r="B175" s="388"/>
      <c r="C175" s="388"/>
      <c r="D175" s="389"/>
      <c r="E175" s="388"/>
      <c r="F175" s="388"/>
      <c r="G175" s="388"/>
      <c r="H175" s="388"/>
      <c r="I175" s="388"/>
      <c r="J175" s="388"/>
      <c r="K175" s="388"/>
      <c r="L175" s="388" t="str">
        <f t="shared" si="2"/>
        <v/>
      </c>
      <c r="M175" s="388"/>
      <c r="N175" s="388"/>
      <c r="O175" s="388"/>
      <c r="P175" s="388"/>
      <c r="Q175" s="388"/>
      <c r="R175" s="388"/>
      <c r="S175" s="388"/>
      <c r="T175" s="388"/>
      <c r="U175" s="388"/>
      <c r="V175" s="388"/>
      <c r="W175" s="388"/>
      <c r="X175" s="388"/>
      <c r="Y175" s="388"/>
      <c r="Z175" s="388"/>
      <c r="AA175" s="388"/>
      <c r="AB175" s="388"/>
      <c r="AC175" s="388"/>
      <c r="AD175" s="388"/>
      <c r="AE175" s="390"/>
      <c r="AF175" s="388"/>
      <c r="AG175" s="388"/>
      <c r="AH175" s="388"/>
      <c r="AI175" s="388"/>
      <c r="AJ175" s="388"/>
      <c r="AK175" s="388"/>
      <c r="AL175" s="388"/>
      <c r="AM175" s="388"/>
      <c r="AN175" s="388"/>
      <c r="AO175" s="388"/>
      <c r="AP175" s="388"/>
      <c r="AQ175" s="388"/>
      <c r="AR175" s="388"/>
      <c r="AS175" s="388"/>
      <c r="AT175" s="388"/>
      <c r="AU175" s="388"/>
      <c r="AV175" s="388"/>
      <c r="AW175" s="388"/>
      <c r="AX175" s="388"/>
      <c r="AY175" s="388"/>
      <c r="AZ175" s="388"/>
      <c r="BA175" s="388"/>
      <c r="BB175" s="388"/>
      <c r="BC175" s="388"/>
      <c r="BD175" s="388"/>
      <c r="BE175" s="388"/>
      <c r="BF175" s="388"/>
      <c r="BG175" s="388"/>
      <c r="BH175" s="388"/>
      <c r="BI175" s="388"/>
      <c r="BJ175" s="388"/>
      <c r="BK175" s="388"/>
      <c r="BL175" s="388"/>
      <c r="BM175" s="388"/>
      <c r="BN175" s="388"/>
      <c r="BO175" s="388">
        <v>1.1200000000000001</v>
      </c>
      <c r="BP175" s="388">
        <v>0</v>
      </c>
      <c r="BQ175" s="388">
        <v>1.05</v>
      </c>
      <c r="BR175" s="391">
        <v>5</v>
      </c>
      <c r="BS175" s="388">
        <v>0.99</v>
      </c>
      <c r="BT175" s="391">
        <v>10</v>
      </c>
      <c r="BU175" s="388">
        <v>0.95</v>
      </c>
      <c r="BV175" s="391">
        <v>25</v>
      </c>
      <c r="BW175" s="388">
        <v>0.89</v>
      </c>
      <c r="BX175" s="391">
        <v>80</v>
      </c>
      <c r="BY175" s="388">
        <v>0.75</v>
      </c>
    </row>
    <row r="176" spans="1:77" x14ac:dyDescent="0.25">
      <c r="A176" s="376" t="s">
        <v>1786</v>
      </c>
      <c r="B176" s="376"/>
      <c r="C176" s="376"/>
      <c r="D176" s="392"/>
      <c r="E176" s="376"/>
      <c r="F176" s="376"/>
      <c r="G176" s="376"/>
      <c r="H176" s="376"/>
      <c r="I176" s="376"/>
      <c r="J176" s="376"/>
      <c r="K176" s="376"/>
      <c r="L176" s="376" t="str">
        <f t="shared" si="2"/>
        <v/>
      </c>
      <c r="M176" s="376"/>
      <c r="N176" s="376"/>
      <c r="O176" s="376"/>
      <c r="P176" s="376"/>
      <c r="Q176" s="376"/>
      <c r="R176" s="376"/>
      <c r="S176" s="376"/>
      <c r="T176" s="376"/>
      <c r="U176" s="376"/>
      <c r="V176" s="376"/>
      <c r="W176" s="376"/>
      <c r="X176" s="376"/>
      <c r="Y176" s="376"/>
      <c r="Z176" s="376"/>
      <c r="AA176" s="376"/>
      <c r="AB176" s="376"/>
      <c r="AC176" s="376"/>
      <c r="AD176" s="376"/>
      <c r="AE176" s="394"/>
      <c r="AF176" s="376"/>
      <c r="AG176" s="376"/>
      <c r="AH176" s="376"/>
      <c r="AI176" s="376"/>
      <c r="AJ176" s="376"/>
      <c r="AK176" s="376"/>
      <c r="AL176" s="376"/>
      <c r="AM176" s="376"/>
      <c r="AN176" s="376"/>
      <c r="AO176" s="376"/>
      <c r="AP176" s="376"/>
      <c r="AQ176" s="376"/>
      <c r="AR176" s="376"/>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v>1.05</v>
      </c>
      <c r="BP176" s="376">
        <v>0</v>
      </c>
      <c r="BQ176" s="376">
        <v>0.99</v>
      </c>
      <c r="BR176" s="393">
        <v>10</v>
      </c>
      <c r="BS176" s="376">
        <v>0.94</v>
      </c>
      <c r="BT176" s="393">
        <v>30</v>
      </c>
      <c r="BU176" s="376">
        <v>0.85</v>
      </c>
      <c r="BV176" s="393">
        <v>50</v>
      </c>
      <c r="BW176" s="376">
        <v>0.79</v>
      </c>
      <c r="BX176" s="393">
        <v>100</v>
      </c>
      <c r="BY176" s="376">
        <v>0.74</v>
      </c>
    </row>
    <row r="177" spans="1:77" x14ac:dyDescent="0.25">
      <c r="A177" s="388" t="s">
        <v>177</v>
      </c>
      <c r="B177" s="388"/>
      <c r="C177" s="388"/>
      <c r="D177" s="389"/>
      <c r="E177" s="388"/>
      <c r="F177" s="388"/>
      <c r="G177" s="388"/>
      <c r="H177" s="388"/>
      <c r="I177" s="388"/>
      <c r="J177" s="388"/>
      <c r="K177" s="388"/>
      <c r="L177" s="388" t="str">
        <f t="shared" si="2"/>
        <v/>
      </c>
      <c r="M177" s="388"/>
      <c r="N177" s="388"/>
      <c r="O177" s="388"/>
      <c r="P177" s="388"/>
      <c r="Q177" s="388"/>
      <c r="R177" s="388"/>
      <c r="S177" s="388"/>
      <c r="T177" s="388"/>
      <c r="U177" s="388"/>
      <c r="V177" s="388"/>
      <c r="W177" s="388"/>
      <c r="X177" s="388"/>
      <c r="Y177" s="388"/>
      <c r="Z177" s="388"/>
      <c r="AA177" s="388"/>
      <c r="AB177" s="388"/>
      <c r="AC177" s="388"/>
      <c r="AD177" s="388"/>
      <c r="AE177" s="390"/>
      <c r="AF177" s="388"/>
      <c r="AG177" s="388"/>
      <c r="AH177" s="388"/>
      <c r="AI177" s="388"/>
      <c r="AJ177" s="388"/>
      <c r="AK177" s="388"/>
      <c r="AL177" s="388"/>
      <c r="AM177" s="388"/>
      <c r="AN177" s="388"/>
      <c r="AO177" s="388"/>
      <c r="AP177" s="388"/>
      <c r="AQ177" s="388"/>
      <c r="AR177" s="388"/>
      <c r="AS177" s="388"/>
      <c r="AT177" s="388"/>
      <c r="AU177" s="388"/>
      <c r="AV177" s="388"/>
      <c r="AW177" s="388"/>
      <c r="AX177" s="388"/>
      <c r="AY177" s="388"/>
      <c r="AZ177" s="388"/>
      <c r="BA177" s="388"/>
      <c r="BB177" s="388"/>
      <c r="BC177" s="388"/>
      <c r="BD177" s="388"/>
      <c r="BE177" s="388"/>
      <c r="BF177" s="388"/>
      <c r="BG177" s="388"/>
      <c r="BH177" s="388"/>
      <c r="BI177" s="388"/>
      <c r="BJ177" s="388"/>
      <c r="BK177" s="388"/>
      <c r="BL177" s="388"/>
      <c r="BM177" s="388"/>
      <c r="BN177" s="388"/>
      <c r="BO177" s="388">
        <v>1.85</v>
      </c>
      <c r="BP177" s="388">
        <v>0</v>
      </c>
      <c r="BQ177" s="388">
        <v>1.79</v>
      </c>
      <c r="BR177" s="391">
        <v>5</v>
      </c>
      <c r="BS177" s="388">
        <v>1.29</v>
      </c>
      <c r="BT177" s="391">
        <v>10</v>
      </c>
      <c r="BU177" s="388">
        <v>0.99</v>
      </c>
      <c r="BV177" s="391">
        <v>15</v>
      </c>
      <c r="BW177" s="388">
        <v>0.745</v>
      </c>
      <c r="BX177" s="391">
        <v>15</v>
      </c>
      <c r="BY177" s="388">
        <v>0.745</v>
      </c>
    </row>
    <row r="178" spans="1:77" x14ac:dyDescent="0.25">
      <c r="A178" s="376" t="s">
        <v>1411</v>
      </c>
      <c r="B178" s="376"/>
      <c r="C178" s="376"/>
      <c r="D178" s="392"/>
      <c r="E178" s="376"/>
      <c r="F178" s="376"/>
      <c r="G178" s="376"/>
      <c r="H178" s="376"/>
      <c r="I178" s="376"/>
      <c r="J178" s="376"/>
      <c r="K178" s="376"/>
      <c r="L178" s="376" t="str">
        <f t="shared" si="2"/>
        <v/>
      </c>
      <c r="M178" s="376"/>
      <c r="N178" s="376"/>
      <c r="O178" s="376"/>
      <c r="P178" s="376"/>
      <c r="Q178" s="376"/>
      <c r="R178" s="376"/>
      <c r="S178" s="376"/>
      <c r="T178" s="376"/>
      <c r="U178" s="376"/>
      <c r="V178" s="376"/>
      <c r="W178" s="376"/>
      <c r="X178" s="376"/>
      <c r="Y178" s="376"/>
      <c r="Z178" s="376"/>
      <c r="AA178" s="388"/>
      <c r="AB178" s="376"/>
      <c r="AC178" s="376"/>
      <c r="AD178" s="376"/>
      <c r="AE178" s="394"/>
      <c r="AF178" s="376"/>
      <c r="AG178" s="376"/>
      <c r="AH178" s="376"/>
      <c r="AI178" s="376"/>
      <c r="AJ178" s="376"/>
      <c r="AK178" s="376"/>
      <c r="AL178" s="376"/>
      <c r="AM178" s="376"/>
      <c r="AN178" s="376"/>
      <c r="AO178" s="376"/>
      <c r="AP178" s="376"/>
      <c r="AQ178" s="376"/>
      <c r="AR178" s="376"/>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v>3.75</v>
      </c>
      <c r="BP178" s="376">
        <v>0</v>
      </c>
      <c r="BQ178" s="376">
        <v>3.49</v>
      </c>
      <c r="BR178" s="393">
        <v>2</v>
      </c>
      <c r="BS178" s="376">
        <v>3.25</v>
      </c>
      <c r="BT178" s="393">
        <v>5</v>
      </c>
      <c r="BU178" s="376">
        <v>2.99</v>
      </c>
      <c r="BV178" s="393">
        <v>10</v>
      </c>
      <c r="BW178" s="376">
        <v>2.4900000000000002</v>
      </c>
      <c r="BX178" s="393">
        <v>20</v>
      </c>
      <c r="BY178" s="376">
        <v>1.99</v>
      </c>
    </row>
    <row r="179" spans="1:77" x14ac:dyDescent="0.25">
      <c r="A179" s="388" t="s">
        <v>1420</v>
      </c>
      <c r="B179" s="388"/>
      <c r="C179" s="389"/>
      <c r="D179" s="389"/>
      <c r="E179" s="388"/>
      <c r="F179" s="388"/>
      <c r="G179" s="388"/>
      <c r="H179" s="388"/>
      <c r="I179" s="388"/>
      <c r="J179" s="388"/>
      <c r="K179" s="388"/>
      <c r="L179" s="388" t="str">
        <f t="shared" si="2"/>
        <v/>
      </c>
      <c r="M179" s="388"/>
      <c r="N179" s="388"/>
      <c r="O179" s="388"/>
      <c r="P179" s="388"/>
      <c r="Q179" s="388"/>
      <c r="R179" s="388"/>
      <c r="S179" s="388"/>
      <c r="T179" s="388"/>
      <c r="U179" s="388"/>
      <c r="V179" s="388"/>
      <c r="W179" s="388"/>
      <c r="X179" s="388"/>
      <c r="Y179" s="388"/>
      <c r="Z179" s="388"/>
      <c r="AA179" s="388"/>
      <c r="AB179" s="388"/>
      <c r="AC179" s="388"/>
      <c r="AD179" s="388"/>
      <c r="AE179" s="390"/>
      <c r="AF179" s="388"/>
      <c r="AG179" s="388"/>
      <c r="AH179" s="388"/>
      <c r="AI179" s="388"/>
      <c r="AJ179" s="388"/>
      <c r="AK179" s="388"/>
      <c r="AL179" s="388"/>
      <c r="AM179" s="388"/>
      <c r="AN179" s="388"/>
      <c r="AO179" s="388"/>
      <c r="AP179" s="388"/>
      <c r="AQ179" s="388"/>
      <c r="AR179" s="388"/>
      <c r="AS179" s="388"/>
      <c r="AT179" s="388"/>
      <c r="AU179" s="388"/>
      <c r="AV179" s="388"/>
      <c r="AW179" s="388"/>
      <c r="AX179" s="388"/>
      <c r="AY179" s="388"/>
      <c r="AZ179" s="388"/>
      <c r="BA179" s="388"/>
      <c r="BB179" s="388"/>
      <c r="BC179" s="388"/>
      <c r="BD179" s="388"/>
      <c r="BE179" s="388"/>
      <c r="BF179" s="388"/>
      <c r="BG179" s="388"/>
      <c r="BH179" s="388"/>
      <c r="BI179" s="388"/>
      <c r="BJ179" s="388"/>
      <c r="BK179" s="388"/>
      <c r="BL179" s="388"/>
      <c r="BM179" s="388"/>
      <c r="BN179" s="388"/>
      <c r="BO179" s="388">
        <v>1.49</v>
      </c>
      <c r="BP179" s="388">
        <v>0</v>
      </c>
      <c r="BQ179" s="388">
        <v>1.25</v>
      </c>
      <c r="BR179" s="391">
        <v>4</v>
      </c>
      <c r="BS179" s="388">
        <v>0.89</v>
      </c>
      <c r="BT179" s="391">
        <v>6</v>
      </c>
      <c r="BU179" s="388">
        <v>0.85</v>
      </c>
      <c r="BV179" s="391">
        <v>10</v>
      </c>
      <c r="BW179" s="388">
        <v>0.75</v>
      </c>
      <c r="BX179" s="391">
        <v>10</v>
      </c>
      <c r="BY179" s="388">
        <v>0.75</v>
      </c>
    </row>
    <row r="180" spans="1:77" x14ac:dyDescent="0.25">
      <c r="A180" s="376" t="s">
        <v>1382</v>
      </c>
      <c r="B180" s="376"/>
      <c r="C180" s="376"/>
      <c r="D180" s="392"/>
      <c r="E180" s="376"/>
      <c r="F180" s="376"/>
      <c r="G180" s="376"/>
      <c r="H180" s="376"/>
      <c r="I180" s="376"/>
      <c r="J180" s="376"/>
      <c r="K180" s="376"/>
      <c r="L180" s="376" t="str">
        <f t="shared" si="2"/>
        <v/>
      </c>
      <c r="M180" s="376"/>
      <c r="N180" s="376"/>
      <c r="O180" s="376"/>
      <c r="P180" s="376"/>
      <c r="Q180" s="376"/>
      <c r="R180" s="376"/>
      <c r="S180" s="376"/>
      <c r="T180" s="376"/>
      <c r="U180" s="376"/>
      <c r="V180" s="376"/>
      <c r="W180" s="376"/>
      <c r="X180" s="376"/>
      <c r="Y180" s="376"/>
      <c r="Z180" s="376"/>
      <c r="AA180" s="388"/>
      <c r="AB180" s="376"/>
      <c r="AC180" s="376"/>
      <c r="AD180" s="376"/>
      <c r="AE180" s="394"/>
      <c r="AF180" s="376"/>
      <c r="AG180" s="376"/>
      <c r="AH180" s="376"/>
      <c r="AI180" s="376"/>
      <c r="AJ180" s="376"/>
      <c r="AK180" s="376"/>
      <c r="AL180" s="376"/>
      <c r="AM180" s="376"/>
      <c r="AN180" s="376"/>
      <c r="AO180" s="376"/>
      <c r="AP180" s="376"/>
      <c r="AQ180" s="376"/>
      <c r="AR180" s="376"/>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v>1.37</v>
      </c>
      <c r="BP180" s="376">
        <v>0</v>
      </c>
      <c r="BQ180" s="376">
        <v>1.35</v>
      </c>
      <c r="BR180" s="393">
        <v>6</v>
      </c>
      <c r="BS180" s="376">
        <v>1.3</v>
      </c>
      <c r="BT180" s="393">
        <v>15</v>
      </c>
      <c r="BU180" s="376">
        <v>1.25</v>
      </c>
      <c r="BV180" s="393">
        <v>25</v>
      </c>
      <c r="BW180" s="376">
        <v>1.2</v>
      </c>
      <c r="BX180" s="393">
        <v>250</v>
      </c>
      <c r="BY180" s="376">
        <v>0.85</v>
      </c>
    </row>
    <row r="181" spans="1:77" x14ac:dyDescent="0.25">
      <c r="A181" s="388" t="s">
        <v>1426</v>
      </c>
      <c r="B181" s="388"/>
      <c r="C181" s="388"/>
      <c r="D181" s="389"/>
      <c r="E181" s="388"/>
      <c r="F181" s="388"/>
      <c r="G181" s="388"/>
      <c r="H181" s="388"/>
      <c r="I181" s="388"/>
      <c r="J181" s="388"/>
      <c r="K181" s="388"/>
      <c r="L181" s="388" t="str">
        <f t="shared" si="2"/>
        <v/>
      </c>
      <c r="M181" s="388"/>
      <c r="N181" s="388"/>
      <c r="O181" s="388"/>
      <c r="P181" s="388"/>
      <c r="Q181" s="388"/>
      <c r="R181" s="388"/>
      <c r="S181" s="388"/>
      <c r="T181" s="388"/>
      <c r="U181" s="388"/>
      <c r="V181" s="388"/>
      <c r="W181" s="388"/>
      <c r="X181" s="388"/>
      <c r="Y181" s="388"/>
      <c r="Z181" s="388"/>
      <c r="AA181" s="388"/>
      <c r="AB181" s="388"/>
      <c r="AC181" s="388"/>
      <c r="AD181" s="388"/>
      <c r="AE181" s="388"/>
      <c r="AF181" s="388"/>
      <c r="AG181" s="388"/>
      <c r="AH181" s="388"/>
      <c r="AI181" s="388"/>
      <c r="AJ181" s="388"/>
      <c r="AK181" s="388"/>
      <c r="AL181" s="388"/>
      <c r="AM181" s="388"/>
      <c r="AN181" s="388"/>
      <c r="AO181" s="388"/>
      <c r="AP181" s="388"/>
      <c r="AQ181" s="388"/>
      <c r="AR181" s="388"/>
      <c r="AS181" s="388"/>
      <c r="AT181" s="388"/>
      <c r="AU181" s="388"/>
      <c r="AV181" s="388"/>
      <c r="AW181" s="388"/>
      <c r="AX181" s="388"/>
      <c r="AY181" s="388"/>
      <c r="AZ181" s="388"/>
      <c r="BA181" s="388"/>
      <c r="BB181" s="388"/>
      <c r="BC181" s="388"/>
      <c r="BD181" s="388"/>
      <c r="BE181" s="388"/>
      <c r="BF181" s="388"/>
      <c r="BG181" s="388"/>
      <c r="BH181" s="388"/>
      <c r="BI181" s="388"/>
      <c r="BJ181" s="388"/>
      <c r="BK181" s="388"/>
      <c r="BL181" s="388"/>
      <c r="BM181" s="388"/>
      <c r="BN181" s="388"/>
      <c r="BO181" s="388">
        <v>2.25</v>
      </c>
      <c r="BP181" s="388">
        <v>0</v>
      </c>
      <c r="BQ181" s="388">
        <v>2.19</v>
      </c>
      <c r="BR181" s="391">
        <v>5</v>
      </c>
      <c r="BS181" s="388">
        <v>1.99</v>
      </c>
      <c r="BT181" s="391">
        <v>10</v>
      </c>
      <c r="BU181" s="388">
        <v>1.75</v>
      </c>
      <c r="BV181" s="391">
        <v>25</v>
      </c>
      <c r="BW181" s="388">
        <v>1.49</v>
      </c>
      <c r="BX181" s="391">
        <v>50</v>
      </c>
      <c r="BY181" s="388">
        <v>0.85</v>
      </c>
    </row>
    <row r="182" spans="1:77" x14ac:dyDescent="0.25">
      <c r="A182" s="376" t="s">
        <v>178</v>
      </c>
      <c r="B182" s="376"/>
      <c r="C182" s="392"/>
      <c r="D182" s="392"/>
      <c r="E182" s="376"/>
      <c r="F182" s="376"/>
      <c r="G182" s="376"/>
      <c r="H182" s="376"/>
      <c r="I182" s="376"/>
      <c r="J182" s="376"/>
      <c r="K182" s="376"/>
      <c r="L182" s="376" t="str">
        <f t="shared" si="2"/>
        <v/>
      </c>
      <c r="M182" s="376"/>
      <c r="N182" s="376"/>
      <c r="O182" s="376"/>
      <c r="P182" s="376"/>
      <c r="Q182" s="376"/>
      <c r="R182" s="376"/>
      <c r="S182" s="376"/>
      <c r="T182" s="376"/>
      <c r="U182" s="376"/>
      <c r="V182" s="376"/>
      <c r="W182" s="376"/>
      <c r="X182" s="376"/>
      <c r="Y182" s="376"/>
      <c r="Z182" s="376"/>
      <c r="AA182" s="376"/>
      <c r="AB182" s="376"/>
      <c r="AC182" s="376"/>
      <c r="AD182" s="376"/>
      <c r="AE182" s="394"/>
      <c r="AF182" s="376"/>
      <c r="AG182" s="376"/>
      <c r="AH182" s="376"/>
      <c r="AI182" s="376"/>
      <c r="AJ182" s="376"/>
      <c r="AK182" s="376"/>
      <c r="AL182" s="376"/>
      <c r="AM182" s="376"/>
      <c r="AN182" s="376"/>
      <c r="AO182" s="376"/>
      <c r="AP182" s="376"/>
      <c r="AQ182" s="376"/>
      <c r="AR182" s="376"/>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v>1.85</v>
      </c>
      <c r="BP182" s="376">
        <v>0</v>
      </c>
      <c r="BQ182" s="376">
        <v>1.79</v>
      </c>
      <c r="BR182" s="393">
        <v>5</v>
      </c>
      <c r="BS182" s="376">
        <v>1.29</v>
      </c>
      <c r="BT182" s="393">
        <v>10</v>
      </c>
      <c r="BU182" s="376">
        <v>0.99</v>
      </c>
      <c r="BV182" s="393">
        <v>15</v>
      </c>
      <c r="BW182" s="376">
        <v>0.875</v>
      </c>
      <c r="BX182" s="393">
        <v>15</v>
      </c>
      <c r="BY182" s="376">
        <v>0.875</v>
      </c>
    </row>
    <row r="183" spans="1:77" x14ac:dyDescent="0.25">
      <c r="A183" s="388" t="s">
        <v>136</v>
      </c>
      <c r="B183" s="388"/>
      <c r="C183" s="389"/>
      <c r="D183" s="389"/>
      <c r="E183" s="388"/>
      <c r="F183" s="388"/>
      <c r="G183" s="388"/>
      <c r="H183" s="388"/>
      <c r="I183" s="388"/>
      <c r="J183" s="388"/>
      <c r="K183" s="388"/>
      <c r="L183" s="388" t="str">
        <f t="shared" si="2"/>
        <v/>
      </c>
      <c r="M183" s="388"/>
      <c r="N183" s="388"/>
      <c r="O183" s="388"/>
      <c r="P183" s="388"/>
      <c r="Q183" s="388"/>
      <c r="R183" s="388"/>
      <c r="S183" s="388"/>
      <c r="T183" s="388"/>
      <c r="U183" s="388"/>
      <c r="V183" s="388"/>
      <c r="W183" s="388"/>
      <c r="X183" s="388"/>
      <c r="Y183" s="388"/>
      <c r="Z183" s="388"/>
      <c r="AA183" s="388"/>
      <c r="AB183" s="388"/>
      <c r="AC183" s="388"/>
      <c r="AD183" s="388"/>
      <c r="AE183" s="390"/>
      <c r="AF183" s="388"/>
      <c r="AG183" s="388"/>
      <c r="AH183" s="388"/>
      <c r="AI183" s="388"/>
      <c r="AJ183" s="388"/>
      <c r="AK183" s="388"/>
      <c r="AL183" s="388"/>
      <c r="AM183" s="388"/>
      <c r="AN183" s="388"/>
      <c r="AO183" s="388"/>
      <c r="AP183" s="388"/>
      <c r="AQ183" s="388"/>
      <c r="AR183" s="388"/>
      <c r="AS183" s="388"/>
      <c r="AT183" s="388"/>
      <c r="AU183" s="388"/>
      <c r="AV183" s="388"/>
      <c r="AW183" s="388"/>
      <c r="AX183" s="388"/>
      <c r="AY183" s="388"/>
      <c r="AZ183" s="388"/>
      <c r="BA183" s="388"/>
      <c r="BB183" s="388"/>
      <c r="BC183" s="388"/>
      <c r="BD183" s="388"/>
      <c r="BE183" s="388"/>
      <c r="BF183" s="388"/>
      <c r="BG183" s="388"/>
      <c r="BH183" s="388"/>
      <c r="BI183" s="388"/>
      <c r="BJ183" s="388"/>
      <c r="BK183" s="388"/>
      <c r="BL183" s="388"/>
      <c r="BM183" s="388"/>
      <c r="BN183" s="388"/>
      <c r="BO183" s="388">
        <v>2.4900000000000002</v>
      </c>
      <c r="BP183" s="388">
        <v>0</v>
      </c>
      <c r="BQ183" s="388">
        <v>2.35</v>
      </c>
      <c r="BR183" s="391">
        <v>2</v>
      </c>
      <c r="BS183" s="388">
        <v>2.29</v>
      </c>
      <c r="BT183" s="391">
        <v>4</v>
      </c>
      <c r="BU183" s="388">
        <v>1.99</v>
      </c>
      <c r="BV183" s="391">
        <v>6</v>
      </c>
      <c r="BW183" s="388">
        <v>1.75</v>
      </c>
      <c r="BX183" s="391">
        <v>10</v>
      </c>
      <c r="BY183" s="388">
        <v>1.05</v>
      </c>
    </row>
    <row r="184" spans="1:77" x14ac:dyDescent="0.25">
      <c r="A184" s="376" t="s">
        <v>1383</v>
      </c>
      <c r="B184" s="376"/>
      <c r="C184" s="376"/>
      <c r="D184" s="392"/>
      <c r="E184" s="376"/>
      <c r="F184" s="376"/>
      <c r="G184" s="376"/>
      <c r="H184" s="376"/>
      <c r="I184" s="376"/>
      <c r="J184" s="376"/>
      <c r="K184" s="376"/>
      <c r="L184" s="376" t="str">
        <f t="shared" si="2"/>
        <v/>
      </c>
      <c r="M184" s="376"/>
      <c r="N184" s="376"/>
      <c r="O184" s="376"/>
      <c r="P184" s="376"/>
      <c r="Q184" s="376"/>
      <c r="R184" s="376"/>
      <c r="S184" s="376"/>
      <c r="T184" s="376"/>
      <c r="U184" s="376"/>
      <c r="V184" s="376"/>
      <c r="W184" s="376"/>
      <c r="X184" s="376"/>
      <c r="Y184" s="376"/>
      <c r="Z184" s="376"/>
      <c r="AA184" s="388"/>
      <c r="AB184" s="376"/>
      <c r="AC184" s="376"/>
      <c r="AD184" s="376"/>
      <c r="AE184" s="394"/>
      <c r="AF184" s="376"/>
      <c r="AG184" s="376"/>
      <c r="AH184" s="376"/>
      <c r="AI184" s="376"/>
      <c r="AJ184" s="376"/>
      <c r="AK184" s="376"/>
      <c r="AL184" s="376"/>
      <c r="AM184" s="376"/>
      <c r="AN184" s="376"/>
      <c r="AO184" s="376"/>
      <c r="AP184" s="376"/>
      <c r="AQ184" s="376"/>
      <c r="AR184" s="376"/>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v>1.85</v>
      </c>
      <c r="BP184" s="376">
        <v>0</v>
      </c>
      <c r="BQ184" s="376">
        <v>1.79</v>
      </c>
      <c r="BR184" s="393">
        <v>6</v>
      </c>
      <c r="BS184" s="376">
        <v>1.65</v>
      </c>
      <c r="BT184" s="393">
        <v>15</v>
      </c>
      <c r="BU184" s="376">
        <v>1.49</v>
      </c>
      <c r="BV184" s="393">
        <v>50</v>
      </c>
      <c r="BW184" s="376">
        <v>1.35</v>
      </c>
      <c r="BX184" s="393">
        <v>250</v>
      </c>
      <c r="BY184" s="376">
        <v>1</v>
      </c>
    </row>
    <row r="185" spans="1:77" x14ac:dyDescent="0.25">
      <c r="A185" s="388" t="s">
        <v>1635</v>
      </c>
      <c r="B185" s="388"/>
      <c r="C185" s="388"/>
      <c r="D185" s="389"/>
      <c r="E185" s="388"/>
      <c r="F185" s="388"/>
      <c r="G185" s="388"/>
      <c r="H185" s="388"/>
      <c r="I185" s="388"/>
      <c r="J185" s="388"/>
      <c r="K185" s="388"/>
      <c r="L185" s="388" t="str">
        <f t="shared" si="2"/>
        <v/>
      </c>
      <c r="M185" s="388"/>
      <c r="N185" s="388"/>
      <c r="O185" s="388"/>
      <c r="P185" s="388"/>
      <c r="Q185" s="388"/>
      <c r="R185" s="388"/>
      <c r="S185" s="388"/>
      <c r="T185" s="388"/>
      <c r="U185" s="388"/>
      <c r="V185" s="388"/>
      <c r="W185" s="388"/>
      <c r="X185" s="388"/>
      <c r="Y185" s="388"/>
      <c r="Z185" s="388"/>
      <c r="AA185" s="388"/>
      <c r="AB185" s="388"/>
      <c r="AC185" s="388"/>
      <c r="AD185" s="388"/>
      <c r="AE185" s="388"/>
      <c r="AF185" s="388"/>
      <c r="AG185" s="388"/>
      <c r="AH185" s="388"/>
      <c r="AI185" s="388"/>
      <c r="AJ185" s="388"/>
      <c r="AK185" s="388"/>
      <c r="AL185" s="388"/>
      <c r="AM185" s="388"/>
      <c r="AN185" s="388"/>
      <c r="AO185" s="388"/>
      <c r="AP185" s="388"/>
      <c r="AQ185" s="388"/>
      <c r="AR185" s="388"/>
      <c r="AS185" s="388"/>
      <c r="AT185" s="388"/>
      <c r="AU185" s="388"/>
      <c r="AV185" s="388"/>
      <c r="AW185" s="388"/>
      <c r="AX185" s="388"/>
      <c r="AY185" s="388"/>
      <c r="AZ185" s="388"/>
      <c r="BA185" s="388"/>
      <c r="BB185" s="388"/>
      <c r="BC185" s="388"/>
      <c r="BD185" s="388"/>
      <c r="BE185" s="388"/>
      <c r="BF185" s="388"/>
      <c r="BG185" s="388"/>
      <c r="BH185" s="388"/>
      <c r="BI185" s="388"/>
      <c r="BJ185" s="388"/>
      <c r="BK185" s="388"/>
      <c r="BL185" s="388"/>
      <c r="BM185" s="388"/>
      <c r="BN185" s="388"/>
      <c r="BO185" s="388">
        <v>1.65</v>
      </c>
      <c r="BP185" s="388">
        <v>0</v>
      </c>
      <c r="BQ185" s="388">
        <v>1.65</v>
      </c>
      <c r="BR185" s="391">
        <v>5</v>
      </c>
      <c r="BS185" s="388">
        <v>1.45</v>
      </c>
      <c r="BT185" s="391">
        <v>10</v>
      </c>
      <c r="BU185" s="388">
        <v>1.35</v>
      </c>
      <c r="BV185" s="391">
        <v>25</v>
      </c>
      <c r="BW185" s="388">
        <v>1.19</v>
      </c>
      <c r="BX185" s="391">
        <v>50</v>
      </c>
      <c r="BY185" s="388">
        <v>0.99</v>
      </c>
    </row>
    <row r="186" spans="1:77" x14ac:dyDescent="0.25">
      <c r="A186" s="376" t="s">
        <v>1637</v>
      </c>
      <c r="B186" s="376"/>
      <c r="C186" s="376"/>
      <c r="D186" s="392"/>
      <c r="E186" s="376"/>
      <c r="F186" s="376"/>
      <c r="G186" s="376"/>
      <c r="H186" s="376"/>
      <c r="I186" s="376"/>
      <c r="J186" s="376"/>
      <c r="K186" s="376"/>
      <c r="L186" s="376" t="str">
        <f t="shared" si="2"/>
        <v/>
      </c>
      <c r="M186" s="376"/>
      <c r="N186" s="376"/>
      <c r="O186" s="376"/>
      <c r="P186" s="376"/>
      <c r="Q186" s="376"/>
      <c r="R186" s="376"/>
      <c r="S186" s="376"/>
      <c r="T186" s="376"/>
      <c r="U186" s="376"/>
      <c r="V186" s="376"/>
      <c r="W186" s="376"/>
      <c r="X186" s="376"/>
      <c r="Y186" s="376"/>
      <c r="Z186" s="376"/>
      <c r="AA186" s="388"/>
      <c r="AB186" s="376"/>
      <c r="AC186" s="376"/>
      <c r="AD186" s="376"/>
      <c r="AE186" s="394"/>
      <c r="AF186" s="376"/>
      <c r="AG186" s="376"/>
      <c r="AH186" s="376"/>
      <c r="AI186" s="376"/>
      <c r="AJ186" s="376"/>
      <c r="AK186" s="376"/>
      <c r="AL186" s="376"/>
      <c r="AM186" s="376"/>
      <c r="AN186" s="376"/>
      <c r="AO186" s="376"/>
      <c r="AP186" s="376"/>
      <c r="AQ186" s="376"/>
      <c r="AR186" s="376"/>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v>1.65</v>
      </c>
      <c r="BP186" s="376">
        <v>0</v>
      </c>
      <c r="BQ186" s="376">
        <v>1.65</v>
      </c>
      <c r="BR186" s="393">
        <v>5</v>
      </c>
      <c r="BS186" s="376">
        <v>1.45</v>
      </c>
      <c r="BT186" s="393">
        <v>10</v>
      </c>
      <c r="BU186" s="376">
        <v>1.35</v>
      </c>
      <c r="BV186" s="393">
        <v>25</v>
      </c>
      <c r="BW186" s="376">
        <v>1.19</v>
      </c>
      <c r="BX186" s="393">
        <v>50</v>
      </c>
      <c r="BY186" s="376">
        <v>0.99</v>
      </c>
    </row>
    <row r="187" spans="1:77" x14ac:dyDescent="0.25">
      <c r="A187" s="388" t="s">
        <v>1636</v>
      </c>
      <c r="B187" s="388"/>
      <c r="C187" s="388"/>
      <c r="D187" s="389"/>
      <c r="E187" s="388"/>
      <c r="F187" s="388"/>
      <c r="G187" s="388"/>
      <c r="H187" s="388"/>
      <c r="I187" s="388"/>
      <c r="J187" s="388"/>
      <c r="K187" s="388"/>
      <c r="L187" s="388" t="str">
        <f t="shared" si="2"/>
        <v/>
      </c>
      <c r="M187" s="388"/>
      <c r="N187" s="388"/>
      <c r="O187" s="388"/>
      <c r="P187" s="388"/>
      <c r="Q187" s="388"/>
      <c r="R187" s="388"/>
      <c r="S187" s="388"/>
      <c r="T187" s="388"/>
      <c r="U187" s="388"/>
      <c r="V187" s="388"/>
      <c r="W187" s="388"/>
      <c r="X187" s="388"/>
      <c r="Y187" s="388"/>
      <c r="Z187" s="388"/>
      <c r="AA187" s="388"/>
      <c r="AB187" s="388"/>
      <c r="AC187" s="388"/>
      <c r="AD187" s="388"/>
      <c r="AE187" s="390"/>
      <c r="AF187" s="388"/>
      <c r="AG187" s="388"/>
      <c r="AH187" s="388"/>
      <c r="AI187" s="388"/>
      <c r="AJ187" s="388"/>
      <c r="AK187" s="388"/>
      <c r="AL187" s="388"/>
      <c r="AM187" s="388"/>
      <c r="AN187" s="388"/>
      <c r="AO187" s="388"/>
      <c r="AP187" s="388"/>
      <c r="AQ187" s="388"/>
      <c r="AR187" s="388"/>
      <c r="AS187" s="388"/>
      <c r="AT187" s="388"/>
      <c r="AU187" s="388"/>
      <c r="AV187" s="388"/>
      <c r="AW187" s="388"/>
      <c r="AX187" s="388"/>
      <c r="AY187" s="388"/>
      <c r="AZ187" s="388"/>
      <c r="BA187" s="388"/>
      <c r="BB187" s="388"/>
      <c r="BC187" s="388"/>
      <c r="BD187" s="388"/>
      <c r="BE187" s="388"/>
      <c r="BF187" s="388"/>
      <c r="BG187" s="388"/>
      <c r="BH187" s="388"/>
      <c r="BI187" s="388"/>
      <c r="BJ187" s="388"/>
      <c r="BK187" s="388"/>
      <c r="BL187" s="388"/>
      <c r="BM187" s="388"/>
      <c r="BN187" s="388"/>
      <c r="BO187" s="388">
        <v>1.65</v>
      </c>
      <c r="BP187" s="388">
        <v>0</v>
      </c>
      <c r="BQ187" s="388">
        <v>1.65</v>
      </c>
      <c r="BR187" s="391">
        <v>5</v>
      </c>
      <c r="BS187" s="388">
        <v>1.45</v>
      </c>
      <c r="BT187" s="391">
        <v>10</v>
      </c>
      <c r="BU187" s="388">
        <v>1.35</v>
      </c>
      <c r="BV187" s="391">
        <v>25</v>
      </c>
      <c r="BW187" s="388">
        <v>1.19</v>
      </c>
      <c r="BX187" s="391">
        <v>50</v>
      </c>
      <c r="BY187" s="388">
        <v>0.99</v>
      </c>
    </row>
    <row r="188" spans="1:77" x14ac:dyDescent="0.25">
      <c r="A188" s="376" t="s">
        <v>1589</v>
      </c>
      <c r="B188" s="376"/>
      <c r="C188" s="392"/>
      <c r="D188" s="392"/>
      <c r="E188" s="376"/>
      <c r="F188" s="376"/>
      <c r="G188" s="376"/>
      <c r="H188" s="376"/>
      <c r="I188" s="376"/>
      <c r="J188" s="376"/>
      <c r="K188" s="376"/>
      <c r="L188" s="376" t="str">
        <f t="shared" si="2"/>
        <v/>
      </c>
      <c r="M188" s="376"/>
      <c r="N188" s="376"/>
      <c r="O188" s="376"/>
      <c r="P188" s="376"/>
      <c r="Q188" s="376"/>
      <c r="R188" s="376"/>
      <c r="S188" s="376"/>
      <c r="T188" s="376"/>
      <c r="U188" s="376"/>
      <c r="V188" s="376"/>
      <c r="W188" s="376"/>
      <c r="X188" s="376"/>
      <c r="Y188" s="376"/>
      <c r="Z188" s="376"/>
      <c r="AA188" s="376"/>
      <c r="AB188" s="376"/>
      <c r="AC188" s="376"/>
      <c r="AD188" s="376"/>
      <c r="AE188" s="394"/>
      <c r="AF188" s="376"/>
      <c r="AG188" s="376"/>
      <c r="AH188" s="376"/>
      <c r="AI188" s="376"/>
      <c r="AJ188" s="376"/>
      <c r="AK188" s="376"/>
      <c r="AL188" s="376"/>
      <c r="AM188" s="376"/>
      <c r="AN188" s="376"/>
      <c r="AO188" s="376"/>
      <c r="AP188" s="376"/>
      <c r="AQ188" s="376"/>
      <c r="AR188" s="376"/>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v>1.75</v>
      </c>
      <c r="BP188" s="376">
        <v>0</v>
      </c>
      <c r="BQ188" s="376">
        <v>1.59</v>
      </c>
      <c r="BR188" s="393">
        <v>2</v>
      </c>
      <c r="BS188" s="376">
        <v>1.35</v>
      </c>
      <c r="BT188" s="393">
        <v>10</v>
      </c>
      <c r="BU188" s="376">
        <v>1.19</v>
      </c>
      <c r="BV188" s="393">
        <v>25</v>
      </c>
      <c r="BW188" s="376">
        <v>1.1000000000000001</v>
      </c>
      <c r="BX188" s="393">
        <v>50</v>
      </c>
      <c r="BY188" s="376">
        <v>0.99</v>
      </c>
    </row>
    <row r="189" spans="1:77" x14ac:dyDescent="0.25">
      <c r="A189" s="388" t="s">
        <v>1591</v>
      </c>
      <c r="B189" s="388"/>
      <c r="C189" s="388"/>
      <c r="D189" s="389"/>
      <c r="E189" s="388"/>
      <c r="F189" s="388"/>
      <c r="G189" s="388"/>
      <c r="H189" s="388"/>
      <c r="I189" s="388"/>
      <c r="J189" s="388"/>
      <c r="K189" s="388"/>
      <c r="L189" s="388" t="str">
        <f t="shared" si="2"/>
        <v/>
      </c>
      <c r="M189" s="388"/>
      <c r="N189" s="388"/>
      <c r="O189" s="388"/>
      <c r="P189" s="388"/>
      <c r="Q189" s="388"/>
      <c r="R189" s="388"/>
      <c r="S189" s="388"/>
      <c r="T189" s="388"/>
      <c r="U189" s="388"/>
      <c r="V189" s="388"/>
      <c r="W189" s="388"/>
      <c r="X189" s="388"/>
      <c r="Y189" s="388"/>
      <c r="Z189" s="388"/>
      <c r="AA189" s="388"/>
      <c r="AB189" s="388"/>
      <c r="AC189" s="388"/>
      <c r="AD189" s="388"/>
      <c r="AE189" s="390"/>
      <c r="AF189" s="388"/>
      <c r="AG189" s="388"/>
      <c r="AH189" s="388"/>
      <c r="AI189" s="388"/>
      <c r="AJ189" s="388"/>
      <c r="AK189" s="388"/>
      <c r="AL189" s="388"/>
      <c r="AM189" s="388"/>
      <c r="AN189" s="388"/>
      <c r="AO189" s="388"/>
      <c r="AP189" s="388"/>
      <c r="AQ189" s="388"/>
      <c r="AR189" s="388"/>
      <c r="AS189" s="388"/>
      <c r="AT189" s="388"/>
      <c r="AU189" s="390"/>
      <c r="AV189" s="388"/>
      <c r="AW189" s="388"/>
      <c r="AX189" s="388"/>
      <c r="AY189" s="388"/>
      <c r="AZ189" s="388"/>
      <c r="BA189" s="388"/>
      <c r="BB189" s="388"/>
      <c r="BC189" s="388"/>
      <c r="BD189" s="388"/>
      <c r="BE189" s="388"/>
      <c r="BF189" s="388"/>
      <c r="BG189" s="388"/>
      <c r="BH189" s="388"/>
      <c r="BI189" s="388"/>
      <c r="BJ189" s="388"/>
      <c r="BK189" s="388"/>
      <c r="BL189" s="388"/>
      <c r="BM189" s="388"/>
      <c r="BN189" s="388"/>
      <c r="BO189" s="388">
        <v>1.75</v>
      </c>
      <c r="BP189" s="388">
        <v>0</v>
      </c>
      <c r="BQ189" s="388">
        <v>1.59</v>
      </c>
      <c r="BR189" s="391">
        <v>2</v>
      </c>
      <c r="BS189" s="388">
        <v>1.35</v>
      </c>
      <c r="BT189" s="391">
        <v>10</v>
      </c>
      <c r="BU189" s="388">
        <v>1.19</v>
      </c>
      <c r="BV189" s="391">
        <v>25</v>
      </c>
      <c r="BW189" s="388">
        <v>1.1000000000000001</v>
      </c>
      <c r="BX189" s="391">
        <v>50</v>
      </c>
      <c r="BY189" s="388">
        <v>0.99</v>
      </c>
    </row>
    <row r="190" spans="1:77" x14ac:dyDescent="0.25">
      <c r="A190" s="376" t="s">
        <v>1590</v>
      </c>
      <c r="B190" s="376"/>
      <c r="C190" s="376"/>
      <c r="D190" s="392"/>
      <c r="E190" s="376"/>
      <c r="F190" s="376"/>
      <c r="G190" s="376"/>
      <c r="H190" s="376"/>
      <c r="I190" s="376"/>
      <c r="J190" s="376"/>
      <c r="K190" s="376"/>
      <c r="L190" s="376" t="str">
        <f t="shared" si="2"/>
        <v/>
      </c>
      <c r="M190" s="376"/>
      <c r="N190" s="376"/>
      <c r="O190" s="376"/>
      <c r="P190" s="376"/>
      <c r="Q190" s="376"/>
      <c r="R190" s="376"/>
      <c r="S190" s="376"/>
      <c r="T190" s="376"/>
      <c r="U190" s="376"/>
      <c r="V190" s="376"/>
      <c r="W190" s="376"/>
      <c r="X190" s="376"/>
      <c r="Y190" s="376"/>
      <c r="Z190" s="376"/>
      <c r="AA190" s="388"/>
      <c r="AB190" s="376"/>
      <c r="AC190" s="376"/>
      <c r="AD190" s="376"/>
      <c r="AE190" s="394"/>
      <c r="AF190" s="376"/>
      <c r="AG190" s="376"/>
      <c r="AH190" s="376"/>
      <c r="AI190" s="376"/>
      <c r="AJ190" s="376"/>
      <c r="AK190" s="376"/>
      <c r="AL190" s="376"/>
      <c r="AM190" s="376"/>
      <c r="AN190" s="376"/>
      <c r="AO190" s="376"/>
      <c r="AP190" s="376"/>
      <c r="AQ190" s="376"/>
      <c r="AR190" s="376"/>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v>1.75</v>
      </c>
      <c r="BP190" s="376">
        <v>0</v>
      </c>
      <c r="BQ190" s="376">
        <v>1.59</v>
      </c>
      <c r="BR190" s="393">
        <v>2</v>
      </c>
      <c r="BS190" s="376">
        <v>1.35</v>
      </c>
      <c r="BT190" s="393">
        <v>10</v>
      </c>
      <c r="BU190" s="376">
        <v>1.19</v>
      </c>
      <c r="BV190" s="393">
        <v>25</v>
      </c>
      <c r="BW190" s="376">
        <v>1.1000000000000001</v>
      </c>
      <c r="BX190" s="393">
        <v>50</v>
      </c>
      <c r="BY190" s="376">
        <v>0.99</v>
      </c>
    </row>
    <row r="191" spans="1:77" x14ac:dyDescent="0.25">
      <c r="A191" s="388" t="s">
        <v>1644</v>
      </c>
      <c r="B191" s="388"/>
      <c r="C191" s="388"/>
      <c r="D191" s="389"/>
      <c r="E191" s="388"/>
      <c r="F191" s="388"/>
      <c r="G191" s="388"/>
      <c r="H191" s="388"/>
      <c r="I191" s="388"/>
      <c r="J191" s="388"/>
      <c r="K191" s="388"/>
      <c r="L191" s="388" t="str">
        <f t="shared" si="2"/>
        <v/>
      </c>
      <c r="M191" s="388"/>
      <c r="N191" s="388"/>
      <c r="O191" s="388"/>
      <c r="P191" s="388"/>
      <c r="Q191" s="388"/>
      <c r="R191" s="388"/>
      <c r="S191" s="388"/>
      <c r="T191" s="388"/>
      <c r="U191" s="388"/>
      <c r="V191" s="388"/>
      <c r="W191" s="388"/>
      <c r="X191" s="388"/>
      <c r="Y191" s="388"/>
      <c r="Z191" s="388"/>
      <c r="AA191" s="388"/>
      <c r="AB191" s="388"/>
      <c r="AC191" s="388"/>
      <c r="AD191" s="388"/>
      <c r="AE191" s="388"/>
      <c r="AF191" s="388"/>
      <c r="AG191" s="388"/>
      <c r="AH191" s="388"/>
      <c r="AI191" s="388"/>
      <c r="AJ191" s="388"/>
      <c r="AK191" s="388"/>
      <c r="AL191" s="388"/>
      <c r="AM191" s="388"/>
      <c r="AN191" s="388"/>
      <c r="AO191" s="388"/>
      <c r="AP191" s="388"/>
      <c r="AQ191" s="388"/>
      <c r="AR191" s="388"/>
      <c r="AS191" s="388"/>
      <c r="AT191" s="388"/>
      <c r="AU191" s="388"/>
      <c r="AV191" s="388"/>
      <c r="AW191" s="388"/>
      <c r="AX191" s="388"/>
      <c r="AY191" s="388"/>
      <c r="AZ191" s="388"/>
      <c r="BA191" s="388"/>
      <c r="BB191" s="388"/>
      <c r="BC191" s="388"/>
      <c r="BD191" s="388"/>
      <c r="BE191" s="388"/>
      <c r="BF191" s="388"/>
      <c r="BG191" s="388"/>
      <c r="BH191" s="388"/>
      <c r="BI191" s="388"/>
      <c r="BJ191" s="388"/>
      <c r="BK191" s="388"/>
      <c r="BL191" s="388"/>
      <c r="BM191" s="388"/>
      <c r="BN191" s="388"/>
      <c r="BO191" s="388">
        <v>2.4900000000000002</v>
      </c>
      <c r="BP191" s="388">
        <v>0</v>
      </c>
      <c r="BQ191" s="388">
        <v>2.25</v>
      </c>
      <c r="BR191" s="391">
        <v>5</v>
      </c>
      <c r="BS191" s="388">
        <v>1.99</v>
      </c>
      <c r="BT191" s="391">
        <v>10</v>
      </c>
      <c r="BU191" s="388">
        <v>1.79</v>
      </c>
      <c r="BV191" s="391">
        <v>25</v>
      </c>
      <c r="BW191" s="388">
        <v>1.49</v>
      </c>
      <c r="BX191" s="391">
        <v>100</v>
      </c>
      <c r="BY191" s="388">
        <v>1</v>
      </c>
    </row>
    <row r="192" spans="1:77" x14ac:dyDescent="0.25">
      <c r="A192" s="376" t="s">
        <v>1646</v>
      </c>
      <c r="B192" s="376"/>
      <c r="C192" s="376"/>
      <c r="D192" s="392"/>
      <c r="E192" s="376"/>
      <c r="F192" s="376"/>
      <c r="G192" s="376"/>
      <c r="H192" s="376"/>
      <c r="I192" s="376"/>
      <c r="J192" s="376"/>
      <c r="K192" s="376"/>
      <c r="L192" s="376" t="str">
        <f t="shared" si="2"/>
        <v/>
      </c>
      <c r="M192" s="376"/>
      <c r="N192" s="376"/>
      <c r="O192" s="376"/>
      <c r="P192" s="376"/>
      <c r="Q192" s="376"/>
      <c r="R192" s="376"/>
      <c r="S192" s="376"/>
      <c r="T192" s="376"/>
      <c r="U192" s="376"/>
      <c r="V192" s="376"/>
      <c r="W192" s="376"/>
      <c r="X192" s="376"/>
      <c r="Y192" s="376"/>
      <c r="Z192" s="376"/>
      <c r="AA192" s="388"/>
      <c r="AB192" s="376"/>
      <c r="AC192" s="376"/>
      <c r="AD192" s="376"/>
      <c r="AE192" s="394"/>
      <c r="AF192" s="376"/>
      <c r="AG192" s="376"/>
      <c r="AH192" s="376"/>
      <c r="AI192" s="376"/>
      <c r="AJ192" s="376"/>
      <c r="AK192" s="376"/>
      <c r="AL192" s="376"/>
      <c r="AM192" s="376"/>
      <c r="AN192" s="376"/>
      <c r="AO192" s="376"/>
      <c r="AP192" s="376"/>
      <c r="AQ192" s="376"/>
      <c r="AR192" s="376"/>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v>2.4900000000000002</v>
      </c>
      <c r="BP192" s="376">
        <v>0</v>
      </c>
      <c r="BQ192" s="376">
        <v>2.25</v>
      </c>
      <c r="BR192" s="393">
        <v>5</v>
      </c>
      <c r="BS192" s="376">
        <v>1.99</v>
      </c>
      <c r="BT192" s="393">
        <v>10</v>
      </c>
      <c r="BU192" s="376">
        <v>1.79</v>
      </c>
      <c r="BV192" s="393">
        <v>25</v>
      </c>
      <c r="BW192" s="376">
        <v>1.49</v>
      </c>
      <c r="BX192" s="393">
        <v>100</v>
      </c>
      <c r="BY192" s="376">
        <v>1</v>
      </c>
    </row>
    <row r="193" spans="1:77" x14ac:dyDescent="0.25">
      <c r="A193" s="388" t="s">
        <v>1645</v>
      </c>
      <c r="B193" s="388"/>
      <c r="C193" s="388"/>
      <c r="D193" s="389"/>
      <c r="E193" s="388"/>
      <c r="F193" s="388"/>
      <c r="G193" s="388"/>
      <c r="H193" s="388"/>
      <c r="I193" s="388"/>
      <c r="J193" s="388"/>
      <c r="K193" s="388"/>
      <c r="L193" s="388" t="str">
        <f t="shared" si="2"/>
        <v/>
      </c>
      <c r="M193" s="388"/>
      <c r="N193" s="388"/>
      <c r="O193" s="388"/>
      <c r="P193" s="388"/>
      <c r="Q193" s="388"/>
      <c r="R193" s="388"/>
      <c r="S193" s="388"/>
      <c r="T193" s="388"/>
      <c r="U193" s="388"/>
      <c r="V193" s="388"/>
      <c r="W193" s="388"/>
      <c r="X193" s="388"/>
      <c r="Y193" s="388"/>
      <c r="Z193" s="388"/>
      <c r="AA193" s="388"/>
      <c r="AB193" s="388"/>
      <c r="AC193" s="388"/>
      <c r="AD193" s="388"/>
      <c r="AE193" s="390"/>
      <c r="AF193" s="388"/>
      <c r="AG193" s="388"/>
      <c r="AH193" s="388"/>
      <c r="AI193" s="388"/>
      <c r="AJ193" s="388"/>
      <c r="AK193" s="388"/>
      <c r="AL193" s="388"/>
      <c r="AM193" s="388"/>
      <c r="AN193" s="388"/>
      <c r="AO193" s="388"/>
      <c r="AP193" s="388"/>
      <c r="AQ193" s="388"/>
      <c r="AR193" s="388"/>
      <c r="AS193" s="388"/>
      <c r="AT193" s="388"/>
      <c r="AU193" s="388"/>
      <c r="AV193" s="388"/>
      <c r="AW193" s="388"/>
      <c r="AX193" s="388"/>
      <c r="AY193" s="388"/>
      <c r="AZ193" s="388"/>
      <c r="BA193" s="388"/>
      <c r="BB193" s="388"/>
      <c r="BC193" s="388"/>
      <c r="BD193" s="388"/>
      <c r="BE193" s="388"/>
      <c r="BF193" s="388"/>
      <c r="BG193" s="388"/>
      <c r="BH193" s="388"/>
      <c r="BI193" s="388"/>
      <c r="BJ193" s="388"/>
      <c r="BK193" s="388"/>
      <c r="BL193" s="388"/>
      <c r="BM193" s="388"/>
      <c r="BN193" s="388"/>
      <c r="BO193" s="388">
        <v>2.4900000000000002</v>
      </c>
      <c r="BP193" s="388">
        <v>0</v>
      </c>
      <c r="BQ193" s="388">
        <v>2.25</v>
      </c>
      <c r="BR193" s="391">
        <v>5</v>
      </c>
      <c r="BS193" s="388">
        <v>1.99</v>
      </c>
      <c r="BT193" s="391">
        <v>10</v>
      </c>
      <c r="BU193" s="388">
        <v>1.79</v>
      </c>
      <c r="BV193" s="391">
        <v>25</v>
      </c>
      <c r="BW193" s="388">
        <v>1.49</v>
      </c>
      <c r="BX193" s="391">
        <v>100</v>
      </c>
      <c r="BY193" s="388">
        <v>1</v>
      </c>
    </row>
    <row r="194" spans="1:77" x14ac:dyDescent="0.25">
      <c r="A194" s="376" t="s">
        <v>1428</v>
      </c>
      <c r="B194" s="376"/>
      <c r="C194" s="376"/>
      <c r="D194" s="392"/>
      <c r="E194" s="376"/>
      <c r="F194" s="376"/>
      <c r="G194" s="376"/>
      <c r="H194" s="376"/>
      <c r="I194" s="376"/>
      <c r="J194" s="376"/>
      <c r="K194" s="376"/>
      <c r="L194" s="376" t="str">
        <f t="shared" si="2"/>
        <v/>
      </c>
      <c r="M194" s="376"/>
      <c r="N194" s="376"/>
      <c r="O194" s="376"/>
      <c r="P194" s="376"/>
      <c r="Q194" s="376"/>
      <c r="R194" s="376"/>
      <c r="S194" s="376"/>
      <c r="T194" s="376"/>
      <c r="U194" s="376"/>
      <c r="V194" s="376"/>
      <c r="W194" s="376"/>
      <c r="X194" s="376"/>
      <c r="Y194" s="376"/>
      <c r="Z194" s="376"/>
      <c r="AA194" s="388"/>
      <c r="AB194" s="376"/>
      <c r="AC194" s="376"/>
      <c r="AD194" s="376"/>
      <c r="AE194" s="394"/>
      <c r="AF194" s="376"/>
      <c r="AG194" s="376"/>
      <c r="AH194" s="376"/>
      <c r="AI194" s="376"/>
      <c r="AJ194" s="376"/>
      <c r="AK194" s="376"/>
      <c r="AL194" s="376"/>
      <c r="AM194" s="376"/>
      <c r="AN194" s="376"/>
      <c r="AO194" s="376"/>
      <c r="AP194" s="376"/>
      <c r="AQ194" s="376"/>
      <c r="AR194" s="376"/>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v>1.99</v>
      </c>
      <c r="BP194" s="376">
        <v>0</v>
      </c>
      <c r="BQ194" s="376">
        <v>1.75</v>
      </c>
      <c r="BR194" s="393">
        <v>5</v>
      </c>
      <c r="BS194" s="376">
        <v>1.49</v>
      </c>
      <c r="BT194" s="393">
        <v>10</v>
      </c>
      <c r="BU194" s="376">
        <v>1.29</v>
      </c>
      <c r="BV194" s="393">
        <v>25</v>
      </c>
      <c r="BW194" s="376">
        <v>1.1499999999999999</v>
      </c>
      <c r="BX194" s="393">
        <v>50</v>
      </c>
      <c r="BY194" s="376">
        <v>1.05</v>
      </c>
    </row>
    <row r="195" spans="1:77" x14ac:dyDescent="0.25">
      <c r="A195" s="388" t="s">
        <v>1339</v>
      </c>
      <c r="B195" s="388"/>
      <c r="C195" s="388"/>
      <c r="D195" s="389"/>
      <c r="E195" s="388"/>
      <c r="F195" s="388"/>
      <c r="G195" s="388"/>
      <c r="H195" s="388"/>
      <c r="I195" s="388"/>
      <c r="J195" s="388"/>
      <c r="K195" s="388"/>
      <c r="L195" s="388" t="str">
        <f t="shared" ref="L195:L258" si="3">IF(C195="X","",(P195 &amp; I195 &amp;J195 &amp;K195 &amp; AA195 &amp; AQ195 &amp; BC195))</f>
        <v/>
      </c>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8"/>
      <c r="AN195" s="388"/>
      <c r="AO195" s="388"/>
      <c r="AP195" s="388"/>
      <c r="AQ195" s="388"/>
      <c r="AR195" s="388"/>
      <c r="AS195" s="388"/>
      <c r="AT195" s="388"/>
      <c r="AU195" s="388"/>
      <c r="AV195" s="388"/>
      <c r="AW195" s="388"/>
      <c r="AX195" s="388"/>
      <c r="AY195" s="388"/>
      <c r="AZ195" s="388"/>
      <c r="BA195" s="388"/>
      <c r="BB195" s="388"/>
      <c r="BC195" s="388"/>
      <c r="BD195" s="388"/>
      <c r="BE195" s="388"/>
      <c r="BF195" s="388"/>
      <c r="BG195" s="388"/>
      <c r="BH195" s="388"/>
      <c r="BI195" s="388"/>
      <c r="BJ195" s="388"/>
      <c r="BK195" s="388"/>
      <c r="BL195" s="388"/>
      <c r="BM195" s="388"/>
      <c r="BN195" s="388"/>
      <c r="BO195" s="388">
        <v>2.25</v>
      </c>
      <c r="BP195" s="388">
        <v>0</v>
      </c>
      <c r="BQ195" s="388">
        <v>2.09</v>
      </c>
      <c r="BR195" s="391">
        <v>5</v>
      </c>
      <c r="BS195" s="388">
        <v>1.99</v>
      </c>
      <c r="BT195" s="391">
        <v>10</v>
      </c>
      <c r="BU195" s="388">
        <v>1.9</v>
      </c>
      <c r="BV195" s="391">
        <v>25</v>
      </c>
      <c r="BW195" s="388">
        <v>1.79</v>
      </c>
      <c r="BX195" s="391">
        <v>250</v>
      </c>
      <c r="BY195" s="388">
        <v>1.1000000000000001</v>
      </c>
    </row>
    <row r="196" spans="1:77" x14ac:dyDescent="0.25">
      <c r="A196" s="376" t="s">
        <v>83</v>
      </c>
      <c r="B196" s="376"/>
      <c r="C196" s="376"/>
      <c r="D196" s="392"/>
      <c r="E196" s="376"/>
      <c r="F196" s="376"/>
      <c r="G196" s="376"/>
      <c r="H196" s="376"/>
      <c r="I196" s="376"/>
      <c r="J196" s="376"/>
      <c r="K196" s="376"/>
      <c r="L196" s="376" t="str">
        <f t="shared" si="3"/>
        <v/>
      </c>
      <c r="M196" s="376"/>
      <c r="N196" s="376"/>
      <c r="O196" s="376"/>
      <c r="P196" s="376"/>
      <c r="Q196" s="376"/>
      <c r="R196" s="376"/>
      <c r="S196" s="376"/>
      <c r="T196" s="376"/>
      <c r="U196" s="376"/>
      <c r="V196" s="376"/>
      <c r="W196" s="376"/>
      <c r="X196" s="376"/>
      <c r="Y196" s="376"/>
      <c r="Z196" s="376"/>
      <c r="AA196" s="388"/>
      <c r="AB196" s="376"/>
      <c r="AC196" s="376"/>
      <c r="AD196" s="376"/>
      <c r="AE196" s="394"/>
      <c r="AF196" s="376"/>
      <c r="AG196" s="376"/>
      <c r="AH196" s="376"/>
      <c r="AI196" s="376"/>
      <c r="AJ196" s="376"/>
      <c r="AK196" s="376"/>
      <c r="AL196" s="376"/>
      <c r="AM196" s="376"/>
      <c r="AN196" s="376"/>
      <c r="AO196" s="376"/>
      <c r="AP196" s="376"/>
      <c r="AQ196" s="376"/>
      <c r="AR196" s="376"/>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v>1.5</v>
      </c>
      <c r="BP196" s="376">
        <v>0</v>
      </c>
      <c r="BQ196" s="376">
        <v>1.45</v>
      </c>
      <c r="BR196" s="393">
        <v>5</v>
      </c>
      <c r="BS196" s="376">
        <v>1.39</v>
      </c>
      <c r="BT196" s="393">
        <v>8</v>
      </c>
      <c r="BU196" s="376">
        <v>1.29</v>
      </c>
      <c r="BV196" s="393">
        <v>15</v>
      </c>
      <c r="BW196" s="376">
        <v>1.1499999999999999</v>
      </c>
      <c r="BX196" s="393">
        <v>25</v>
      </c>
      <c r="BY196" s="376">
        <v>1.0900000000000001</v>
      </c>
    </row>
    <row r="197" spans="1:77" x14ac:dyDescent="0.25">
      <c r="A197" s="388" t="s">
        <v>184</v>
      </c>
      <c r="B197" s="388"/>
      <c r="C197" s="388"/>
      <c r="D197" s="389"/>
      <c r="E197" s="388"/>
      <c r="F197" s="388"/>
      <c r="G197" s="388"/>
      <c r="H197" s="388"/>
      <c r="I197" s="388"/>
      <c r="J197" s="388"/>
      <c r="K197" s="388"/>
      <c r="L197" s="388" t="str">
        <f t="shared" si="3"/>
        <v/>
      </c>
      <c r="M197" s="388"/>
      <c r="N197" s="388"/>
      <c r="O197" s="388"/>
      <c r="P197" s="388"/>
      <c r="Q197" s="388"/>
      <c r="R197" s="388"/>
      <c r="S197" s="388"/>
      <c r="T197" s="388"/>
      <c r="U197" s="388"/>
      <c r="V197" s="388"/>
      <c r="W197" s="388"/>
      <c r="X197" s="388"/>
      <c r="Y197" s="388"/>
      <c r="Z197" s="388"/>
      <c r="AA197" s="388"/>
      <c r="AB197" s="388"/>
      <c r="AC197" s="388"/>
      <c r="AD197" s="388"/>
      <c r="AE197" s="388"/>
      <c r="AF197" s="388"/>
      <c r="AG197" s="388"/>
      <c r="AH197" s="388"/>
      <c r="AI197" s="388"/>
      <c r="AJ197" s="388"/>
      <c r="AK197" s="388"/>
      <c r="AL197" s="388"/>
      <c r="AM197" s="388"/>
      <c r="AN197" s="388"/>
      <c r="AO197" s="388"/>
      <c r="AP197" s="388"/>
      <c r="AQ197" s="388"/>
      <c r="AR197" s="388"/>
      <c r="AS197" s="388"/>
      <c r="AT197" s="388"/>
      <c r="AU197" s="388"/>
      <c r="AV197" s="388"/>
      <c r="AW197" s="388"/>
      <c r="AX197" s="388"/>
      <c r="AY197" s="388"/>
      <c r="AZ197" s="388"/>
      <c r="BA197" s="388"/>
      <c r="BB197" s="388"/>
      <c r="BC197" s="388"/>
      <c r="BD197" s="388"/>
      <c r="BE197" s="388"/>
      <c r="BF197" s="388"/>
      <c r="BG197" s="388"/>
      <c r="BH197" s="388"/>
      <c r="BI197" s="388"/>
      <c r="BJ197" s="388"/>
      <c r="BK197" s="388"/>
      <c r="BL197" s="388"/>
      <c r="BM197" s="388"/>
      <c r="BN197" s="388"/>
      <c r="BO197" s="388">
        <v>2.4500000000000002</v>
      </c>
      <c r="BP197" s="388">
        <v>0</v>
      </c>
      <c r="BQ197" s="388">
        <v>2.35</v>
      </c>
      <c r="BR197" s="391">
        <v>10</v>
      </c>
      <c r="BS197" s="388">
        <v>1.85</v>
      </c>
      <c r="BT197" s="391">
        <v>10</v>
      </c>
      <c r="BU197" s="388">
        <v>1.85</v>
      </c>
      <c r="BV197" s="391">
        <v>10</v>
      </c>
      <c r="BW197" s="388">
        <v>1.85</v>
      </c>
      <c r="BX197" s="391">
        <v>10</v>
      </c>
      <c r="BY197" s="388">
        <v>1.85</v>
      </c>
    </row>
    <row r="198" spans="1:77" x14ac:dyDescent="0.25">
      <c r="A198" s="376" t="s">
        <v>1341</v>
      </c>
      <c r="B198" s="376"/>
      <c r="C198" s="376"/>
      <c r="D198" s="392"/>
      <c r="E198" s="376"/>
      <c r="F198" s="376"/>
      <c r="G198" s="376"/>
      <c r="H198" s="376"/>
      <c r="I198" s="376"/>
      <c r="J198" s="376"/>
      <c r="K198" s="376"/>
      <c r="L198" s="376" t="str">
        <f t="shared" si="3"/>
        <v/>
      </c>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v>2.25</v>
      </c>
      <c r="BP198" s="376">
        <v>0</v>
      </c>
      <c r="BQ198" s="376">
        <v>2.09</v>
      </c>
      <c r="BR198" s="393">
        <v>5</v>
      </c>
      <c r="BS198" s="376">
        <v>1.99</v>
      </c>
      <c r="BT198" s="393">
        <v>10</v>
      </c>
      <c r="BU198" s="376">
        <v>1.9</v>
      </c>
      <c r="BV198" s="393">
        <v>25</v>
      </c>
      <c r="BW198" s="376">
        <v>1.85</v>
      </c>
      <c r="BX198" s="393">
        <v>250</v>
      </c>
      <c r="BY198" s="376">
        <v>1.1499999999999999</v>
      </c>
    </row>
    <row r="199" spans="1:77" x14ac:dyDescent="0.25">
      <c r="A199" s="388" t="s">
        <v>1343</v>
      </c>
      <c r="B199" s="388"/>
      <c r="C199" s="388"/>
      <c r="D199" s="389"/>
      <c r="E199" s="388"/>
      <c r="F199" s="388"/>
      <c r="G199" s="388"/>
      <c r="H199" s="388"/>
      <c r="I199" s="388"/>
      <c r="J199" s="388"/>
      <c r="K199" s="388"/>
      <c r="L199" s="388" t="str">
        <f t="shared" si="3"/>
        <v/>
      </c>
      <c r="M199" s="388"/>
      <c r="N199" s="388"/>
      <c r="O199" s="388"/>
      <c r="P199" s="388"/>
      <c r="Q199" s="388"/>
      <c r="R199" s="388"/>
      <c r="S199" s="388"/>
      <c r="T199" s="388"/>
      <c r="U199" s="388"/>
      <c r="V199" s="388"/>
      <c r="W199" s="388"/>
      <c r="X199" s="388"/>
      <c r="Y199" s="388"/>
      <c r="Z199" s="388"/>
      <c r="AA199" s="388"/>
      <c r="AB199" s="388"/>
      <c r="AC199" s="388"/>
      <c r="AD199" s="388"/>
      <c r="AE199" s="390"/>
      <c r="AF199" s="388"/>
      <c r="AG199" s="388"/>
      <c r="AH199" s="388"/>
      <c r="AI199" s="388"/>
      <c r="AJ199" s="388"/>
      <c r="AK199" s="388"/>
      <c r="AL199" s="388"/>
      <c r="AM199" s="388"/>
      <c r="AN199" s="388"/>
      <c r="AO199" s="388"/>
      <c r="AP199" s="388"/>
      <c r="AQ199" s="388"/>
      <c r="AR199" s="388"/>
      <c r="AS199" s="388"/>
      <c r="AT199" s="388"/>
      <c r="AU199" s="388"/>
      <c r="AV199" s="388"/>
      <c r="AW199" s="388"/>
      <c r="AX199" s="388"/>
      <c r="AY199" s="388"/>
      <c r="AZ199" s="388"/>
      <c r="BA199" s="388"/>
      <c r="BB199" s="388"/>
      <c r="BC199" s="388"/>
      <c r="BD199" s="388"/>
      <c r="BE199" s="388"/>
      <c r="BF199" s="388"/>
      <c r="BG199" s="388"/>
      <c r="BH199" s="388"/>
      <c r="BI199" s="388"/>
      <c r="BJ199" s="388"/>
      <c r="BK199" s="388"/>
      <c r="BL199" s="388"/>
      <c r="BM199" s="388"/>
      <c r="BN199" s="388"/>
      <c r="BO199" s="388">
        <v>2.25</v>
      </c>
      <c r="BP199" s="388">
        <v>0</v>
      </c>
      <c r="BQ199" s="388">
        <v>2.09</v>
      </c>
      <c r="BR199" s="391">
        <v>5</v>
      </c>
      <c r="BS199" s="388">
        <v>1.99</v>
      </c>
      <c r="BT199" s="391">
        <v>10</v>
      </c>
      <c r="BU199" s="388">
        <v>1.9</v>
      </c>
      <c r="BV199" s="391">
        <v>25</v>
      </c>
      <c r="BW199" s="388">
        <v>1.85</v>
      </c>
      <c r="BX199" s="391">
        <v>250</v>
      </c>
      <c r="BY199" s="388">
        <v>1.1499999999999999</v>
      </c>
    </row>
    <row r="200" spans="1:77" x14ac:dyDescent="0.25">
      <c r="A200" s="376" t="s">
        <v>1338</v>
      </c>
      <c r="B200" s="376"/>
      <c r="C200" s="376"/>
      <c r="D200" s="392"/>
      <c r="E200" s="376"/>
      <c r="F200" s="376"/>
      <c r="G200" s="376"/>
      <c r="H200" s="376"/>
      <c r="I200" s="376"/>
      <c r="J200" s="376"/>
      <c r="K200" s="376"/>
      <c r="L200" s="376" t="str">
        <f t="shared" si="3"/>
        <v/>
      </c>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v>2.4900000000000002</v>
      </c>
      <c r="BP200" s="376">
        <v>0</v>
      </c>
      <c r="BQ200" s="376">
        <v>2.29</v>
      </c>
      <c r="BR200" s="393">
        <v>5</v>
      </c>
      <c r="BS200" s="376">
        <v>2.19</v>
      </c>
      <c r="BT200" s="393">
        <v>10</v>
      </c>
      <c r="BU200" s="376">
        <v>2.0499999999999998</v>
      </c>
      <c r="BV200" s="393">
        <v>25</v>
      </c>
      <c r="BW200" s="376">
        <v>1.85</v>
      </c>
      <c r="BX200" s="393">
        <v>250</v>
      </c>
      <c r="BY200" s="376">
        <v>1.1499999999999999</v>
      </c>
    </row>
    <row r="201" spans="1:77" x14ac:dyDescent="0.25">
      <c r="A201" s="388" t="s">
        <v>1340</v>
      </c>
      <c r="B201" s="388"/>
      <c r="C201" s="388"/>
      <c r="D201" s="389"/>
      <c r="E201" s="388"/>
      <c r="F201" s="388"/>
      <c r="G201" s="388"/>
      <c r="H201" s="388"/>
      <c r="I201" s="388"/>
      <c r="J201" s="388"/>
      <c r="K201" s="388"/>
      <c r="L201" s="388" t="str">
        <f t="shared" si="3"/>
        <v/>
      </c>
      <c r="M201" s="388"/>
      <c r="N201" s="388"/>
      <c r="O201" s="388"/>
      <c r="P201" s="388"/>
      <c r="Q201" s="388"/>
      <c r="R201" s="388"/>
      <c r="S201" s="388"/>
      <c r="T201" s="388"/>
      <c r="U201" s="388"/>
      <c r="V201" s="388"/>
      <c r="W201" s="388"/>
      <c r="X201" s="388"/>
      <c r="Y201" s="388"/>
      <c r="Z201" s="388"/>
      <c r="AA201" s="388"/>
      <c r="AB201" s="388"/>
      <c r="AC201" s="388"/>
      <c r="AD201" s="388"/>
      <c r="AE201" s="388"/>
      <c r="AF201" s="388"/>
      <c r="AG201" s="388"/>
      <c r="AH201" s="388"/>
      <c r="AI201" s="388"/>
      <c r="AJ201" s="388"/>
      <c r="AK201" s="388"/>
      <c r="AL201" s="388"/>
      <c r="AM201" s="388"/>
      <c r="AN201" s="388"/>
      <c r="AO201" s="388"/>
      <c r="AP201" s="388"/>
      <c r="AQ201" s="388"/>
      <c r="AR201" s="388"/>
      <c r="AS201" s="388"/>
      <c r="AT201" s="388"/>
      <c r="AU201" s="388"/>
      <c r="AV201" s="388"/>
      <c r="AW201" s="388"/>
      <c r="AX201" s="388"/>
      <c r="AY201" s="388"/>
      <c r="AZ201" s="388"/>
      <c r="BA201" s="388"/>
      <c r="BB201" s="388"/>
      <c r="BC201" s="388"/>
      <c r="BD201" s="388"/>
      <c r="BE201" s="388"/>
      <c r="BF201" s="388"/>
      <c r="BG201" s="388"/>
      <c r="BH201" s="388"/>
      <c r="BI201" s="388"/>
      <c r="BJ201" s="388"/>
      <c r="BK201" s="388"/>
      <c r="BL201" s="388"/>
      <c r="BM201" s="388"/>
      <c r="BN201" s="388"/>
      <c r="BO201" s="388">
        <v>2.4900000000000002</v>
      </c>
      <c r="BP201" s="388">
        <v>0</v>
      </c>
      <c r="BQ201" s="388">
        <v>2.29</v>
      </c>
      <c r="BR201" s="391">
        <v>5</v>
      </c>
      <c r="BS201" s="388">
        <v>2.19</v>
      </c>
      <c r="BT201" s="391">
        <v>10</v>
      </c>
      <c r="BU201" s="388">
        <v>2.0499999999999998</v>
      </c>
      <c r="BV201" s="391">
        <v>25</v>
      </c>
      <c r="BW201" s="388">
        <v>1.95</v>
      </c>
      <c r="BX201" s="391">
        <v>250</v>
      </c>
      <c r="BY201" s="388">
        <v>1.2</v>
      </c>
    </row>
    <row r="202" spans="1:77" x14ac:dyDescent="0.25">
      <c r="A202" s="376" t="s">
        <v>1385</v>
      </c>
      <c r="B202" s="376"/>
      <c r="C202" s="376"/>
      <c r="D202" s="392"/>
      <c r="E202" s="376"/>
      <c r="F202" s="376"/>
      <c r="G202" s="376"/>
      <c r="H202" s="376"/>
      <c r="I202" s="376"/>
      <c r="J202" s="376"/>
      <c r="K202" s="376"/>
      <c r="L202" s="376" t="str">
        <f t="shared" si="3"/>
        <v/>
      </c>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v>1.99</v>
      </c>
      <c r="BP202" s="376">
        <v>0</v>
      </c>
      <c r="BQ202" s="376">
        <v>1.85</v>
      </c>
      <c r="BR202" s="393">
        <v>5</v>
      </c>
      <c r="BS202" s="376">
        <v>1.65</v>
      </c>
      <c r="BT202" s="393">
        <v>10</v>
      </c>
      <c r="BU202" s="376">
        <v>1.49</v>
      </c>
      <c r="BV202" s="393">
        <v>50</v>
      </c>
      <c r="BW202" s="376">
        <v>1.35</v>
      </c>
      <c r="BX202" s="393">
        <v>100</v>
      </c>
      <c r="BY202" s="376">
        <v>1.19</v>
      </c>
    </row>
    <row r="203" spans="1:77" x14ac:dyDescent="0.25">
      <c r="A203" s="388" t="s">
        <v>1456</v>
      </c>
      <c r="B203" s="388"/>
      <c r="C203" s="388"/>
      <c r="D203" s="389"/>
      <c r="E203" s="388"/>
      <c r="F203" s="388"/>
      <c r="G203" s="388"/>
      <c r="H203" s="388"/>
      <c r="I203" s="388"/>
      <c r="J203" s="388"/>
      <c r="K203" s="388"/>
      <c r="L203" s="388" t="str">
        <f t="shared" si="3"/>
        <v/>
      </c>
      <c r="M203" s="388"/>
      <c r="N203" s="388"/>
      <c r="O203" s="388"/>
      <c r="P203" s="388"/>
      <c r="Q203" s="388"/>
      <c r="R203" s="388"/>
      <c r="S203" s="388"/>
      <c r="T203" s="388"/>
      <c r="U203" s="388"/>
      <c r="V203" s="388"/>
      <c r="W203" s="388"/>
      <c r="X203" s="388"/>
      <c r="Y203" s="388"/>
      <c r="Z203" s="388"/>
      <c r="AA203" s="388"/>
      <c r="AB203" s="388"/>
      <c r="AC203" s="388"/>
      <c r="AD203" s="388"/>
      <c r="AE203" s="390"/>
      <c r="AF203" s="388"/>
      <c r="AG203" s="388"/>
      <c r="AH203" s="388"/>
      <c r="AI203" s="388"/>
      <c r="AJ203" s="388"/>
      <c r="AK203" s="388"/>
      <c r="AL203" s="388"/>
      <c r="AM203" s="388"/>
      <c r="AN203" s="388"/>
      <c r="AO203" s="388"/>
      <c r="AP203" s="388"/>
      <c r="AQ203" s="388"/>
      <c r="AR203" s="388"/>
      <c r="AS203" s="388"/>
      <c r="AT203" s="388"/>
      <c r="AU203" s="388"/>
      <c r="AV203" s="388"/>
      <c r="AW203" s="388"/>
      <c r="AX203" s="388"/>
      <c r="AY203" s="388"/>
      <c r="AZ203" s="388"/>
      <c r="BA203" s="388"/>
      <c r="BB203" s="388"/>
      <c r="BC203" s="388"/>
      <c r="BD203" s="388"/>
      <c r="BE203" s="388"/>
      <c r="BF203" s="388"/>
      <c r="BG203" s="388"/>
      <c r="BH203" s="388"/>
      <c r="BI203" s="388"/>
      <c r="BJ203" s="388"/>
      <c r="BK203" s="388"/>
      <c r="BL203" s="388"/>
      <c r="BM203" s="388"/>
      <c r="BN203" s="388"/>
      <c r="BO203" s="388">
        <v>4.3899999999999997</v>
      </c>
      <c r="BP203" s="388">
        <v>0</v>
      </c>
      <c r="BQ203" s="388">
        <v>3.99</v>
      </c>
      <c r="BR203" s="391">
        <v>5</v>
      </c>
      <c r="BS203" s="388">
        <v>2.99</v>
      </c>
      <c r="BT203" s="391">
        <v>12</v>
      </c>
      <c r="BU203" s="388">
        <v>1.99</v>
      </c>
      <c r="BV203" s="391">
        <v>24</v>
      </c>
      <c r="BW203" s="388">
        <v>1.55</v>
      </c>
      <c r="BX203" s="391">
        <v>48</v>
      </c>
      <c r="BY203" s="388">
        <v>1.19</v>
      </c>
    </row>
    <row r="204" spans="1:77" x14ac:dyDescent="0.25">
      <c r="A204" s="376" t="s">
        <v>1457</v>
      </c>
      <c r="B204" s="376"/>
      <c r="C204" s="376"/>
      <c r="D204" s="392"/>
      <c r="E204" s="376"/>
      <c r="F204" s="376"/>
      <c r="G204" s="376"/>
      <c r="H204" s="376"/>
      <c r="I204" s="376"/>
      <c r="J204" s="376"/>
      <c r="K204" s="376"/>
      <c r="L204" s="376" t="str">
        <f t="shared" si="3"/>
        <v/>
      </c>
      <c r="M204" s="376"/>
      <c r="N204" s="376"/>
      <c r="O204" s="376"/>
      <c r="P204" s="376"/>
      <c r="Q204" s="376"/>
      <c r="R204" s="376"/>
      <c r="S204" s="376"/>
      <c r="T204" s="376"/>
      <c r="U204" s="376"/>
      <c r="V204" s="376"/>
      <c r="W204" s="376"/>
      <c r="X204" s="376"/>
      <c r="Y204" s="376"/>
      <c r="Z204" s="376"/>
      <c r="AA204" s="388"/>
      <c r="AB204" s="376"/>
      <c r="AC204" s="376"/>
      <c r="AD204" s="376"/>
      <c r="AE204" s="394"/>
      <c r="AF204" s="376"/>
      <c r="AG204" s="376"/>
      <c r="AH204" s="376"/>
      <c r="AI204" s="376"/>
      <c r="AJ204" s="376"/>
      <c r="AK204" s="376"/>
      <c r="AL204" s="376"/>
      <c r="AM204" s="376"/>
      <c r="AN204" s="376"/>
      <c r="AO204" s="376"/>
      <c r="AP204" s="376"/>
      <c r="AQ204" s="376"/>
      <c r="AR204" s="376"/>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v>2.99</v>
      </c>
      <c r="BP204" s="376">
        <v>0</v>
      </c>
      <c r="BQ204" s="376">
        <v>2.85</v>
      </c>
      <c r="BR204" s="393">
        <v>4</v>
      </c>
      <c r="BS204" s="376">
        <v>2.25</v>
      </c>
      <c r="BT204" s="393">
        <v>10</v>
      </c>
      <c r="BU204" s="376">
        <v>1.99</v>
      </c>
      <c r="BV204" s="393">
        <v>20</v>
      </c>
      <c r="BW204" s="376">
        <v>1.55</v>
      </c>
      <c r="BX204" s="393">
        <v>40</v>
      </c>
      <c r="BY204" s="376">
        <v>1.19</v>
      </c>
    </row>
    <row r="205" spans="1:77" x14ac:dyDescent="0.25">
      <c r="A205" s="388" t="s">
        <v>182</v>
      </c>
      <c r="B205" s="388"/>
      <c r="C205" s="388"/>
      <c r="D205" s="389"/>
      <c r="E205" s="388"/>
      <c r="F205" s="388"/>
      <c r="G205" s="388"/>
      <c r="H205" s="388"/>
      <c r="I205" s="388"/>
      <c r="J205" s="388"/>
      <c r="K205" s="388"/>
      <c r="L205" s="388" t="str">
        <f t="shared" si="3"/>
        <v/>
      </c>
      <c r="M205" s="388"/>
      <c r="N205" s="388"/>
      <c r="O205" s="388"/>
      <c r="P205" s="388"/>
      <c r="Q205" s="388"/>
      <c r="R205" s="388"/>
      <c r="S205" s="388"/>
      <c r="T205" s="388"/>
      <c r="U205" s="388"/>
      <c r="V205" s="388"/>
      <c r="W205" s="388"/>
      <c r="X205" s="388"/>
      <c r="Y205" s="388"/>
      <c r="Z205" s="388"/>
      <c r="AA205" s="388"/>
      <c r="AB205" s="388"/>
      <c r="AC205" s="388"/>
      <c r="AD205" s="388"/>
      <c r="AE205" s="388"/>
      <c r="AF205" s="388"/>
      <c r="AG205" s="388"/>
      <c r="AH205" s="388"/>
      <c r="AI205" s="388"/>
      <c r="AJ205" s="388"/>
      <c r="AK205" s="388"/>
      <c r="AL205" s="388"/>
      <c r="AM205" s="388"/>
      <c r="AN205" s="388"/>
      <c r="AO205" s="388"/>
      <c r="AP205" s="388"/>
      <c r="AQ205" s="388"/>
      <c r="AR205" s="388"/>
      <c r="AS205" s="388"/>
      <c r="AT205" s="388"/>
      <c r="AU205" s="388"/>
      <c r="AV205" s="388"/>
      <c r="AW205" s="388"/>
      <c r="AX205" s="388"/>
      <c r="AY205" s="388"/>
      <c r="AZ205" s="388"/>
      <c r="BA205" s="388"/>
      <c r="BB205" s="388"/>
      <c r="BC205" s="388"/>
      <c r="BD205" s="388"/>
      <c r="BE205" s="388"/>
      <c r="BF205" s="388"/>
      <c r="BG205" s="388"/>
      <c r="BH205" s="388"/>
      <c r="BI205" s="388"/>
      <c r="BJ205" s="388"/>
      <c r="BK205" s="388"/>
      <c r="BL205" s="388"/>
      <c r="BM205" s="388"/>
      <c r="BN205" s="388"/>
      <c r="BO205" s="388">
        <v>2.4500000000000002</v>
      </c>
      <c r="BP205" s="388">
        <v>0</v>
      </c>
      <c r="BQ205" s="388">
        <v>2.25</v>
      </c>
      <c r="BR205" s="391">
        <v>3</v>
      </c>
      <c r="BS205" s="388">
        <v>1.89</v>
      </c>
      <c r="BT205" s="391">
        <v>5</v>
      </c>
      <c r="BU205" s="388">
        <v>1.69</v>
      </c>
      <c r="BV205" s="391">
        <v>10</v>
      </c>
      <c r="BW205" s="388">
        <v>1.49</v>
      </c>
      <c r="BX205" s="391">
        <v>25</v>
      </c>
      <c r="BY205" s="388">
        <v>1.2</v>
      </c>
    </row>
    <row r="206" spans="1:77" x14ac:dyDescent="0.25">
      <c r="A206" s="376" t="s">
        <v>185</v>
      </c>
      <c r="B206" s="376"/>
      <c r="C206" s="376"/>
      <c r="D206" s="392"/>
      <c r="E206" s="376"/>
      <c r="F206" s="376"/>
      <c r="G206" s="376"/>
      <c r="H206" s="376"/>
      <c r="I206" s="376"/>
      <c r="J206" s="376"/>
      <c r="K206" s="376"/>
      <c r="L206" s="376" t="str">
        <f t="shared" si="3"/>
        <v/>
      </c>
      <c r="M206" s="376"/>
      <c r="N206" s="376"/>
      <c r="O206" s="376"/>
      <c r="P206" s="376"/>
      <c r="Q206" s="376"/>
      <c r="R206" s="376"/>
      <c r="S206" s="376"/>
      <c r="T206" s="376"/>
      <c r="U206" s="376"/>
      <c r="V206" s="376"/>
      <c r="W206" s="376"/>
      <c r="X206" s="376"/>
      <c r="Y206" s="376"/>
      <c r="Z206" s="376"/>
      <c r="AA206" s="388"/>
      <c r="AB206" s="376"/>
      <c r="AC206" s="376"/>
      <c r="AD206" s="376"/>
      <c r="AE206" s="394"/>
      <c r="AF206" s="376"/>
      <c r="AG206" s="376"/>
      <c r="AH206" s="376"/>
      <c r="AI206" s="376"/>
      <c r="AJ206" s="376"/>
      <c r="AK206" s="376"/>
      <c r="AL206" s="376"/>
      <c r="AM206" s="376"/>
      <c r="AN206" s="376"/>
      <c r="AO206" s="376"/>
      <c r="AP206" s="376"/>
      <c r="AQ206" s="376"/>
      <c r="AR206" s="376"/>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v>2.4500000000000002</v>
      </c>
      <c r="BP206" s="376">
        <v>0</v>
      </c>
      <c r="BQ206" s="376">
        <v>2.35</v>
      </c>
      <c r="BR206" s="393">
        <v>5</v>
      </c>
      <c r="BS206" s="376">
        <v>1.89</v>
      </c>
      <c r="BT206" s="393">
        <v>8</v>
      </c>
      <c r="BU206" s="376">
        <v>1.75</v>
      </c>
      <c r="BV206" s="393">
        <v>15</v>
      </c>
      <c r="BW206" s="376">
        <v>1.49</v>
      </c>
      <c r="BX206" s="393">
        <v>20</v>
      </c>
      <c r="BY206" s="376">
        <v>1.29</v>
      </c>
    </row>
    <row r="207" spans="1:77" x14ac:dyDescent="0.25">
      <c r="A207" s="388" t="s">
        <v>189</v>
      </c>
      <c r="B207" s="388"/>
      <c r="C207" s="388"/>
      <c r="D207" s="389"/>
      <c r="E207" s="388"/>
      <c r="F207" s="388"/>
      <c r="G207" s="388"/>
      <c r="H207" s="388"/>
      <c r="I207" s="388"/>
      <c r="J207" s="388"/>
      <c r="K207" s="388"/>
      <c r="L207" s="388" t="str">
        <f t="shared" si="3"/>
        <v/>
      </c>
      <c r="M207" s="388"/>
      <c r="N207" s="388"/>
      <c r="O207" s="388"/>
      <c r="P207" s="388"/>
      <c r="Q207" s="388"/>
      <c r="R207" s="388"/>
      <c r="S207" s="388"/>
      <c r="T207" s="388"/>
      <c r="U207" s="388"/>
      <c r="V207" s="388"/>
      <c r="W207" s="388"/>
      <c r="X207" s="388"/>
      <c r="Y207" s="388"/>
      <c r="Z207" s="388"/>
      <c r="AA207" s="388"/>
      <c r="AB207" s="388"/>
      <c r="AC207" s="388"/>
      <c r="AD207" s="388"/>
      <c r="AE207" s="390"/>
      <c r="AF207" s="388"/>
      <c r="AG207" s="388"/>
      <c r="AH207" s="388"/>
      <c r="AI207" s="388"/>
      <c r="AJ207" s="388"/>
      <c r="AK207" s="388"/>
      <c r="AL207" s="388"/>
      <c r="AM207" s="388"/>
      <c r="AN207" s="388"/>
      <c r="AO207" s="388"/>
      <c r="AP207" s="388"/>
      <c r="AQ207" s="388"/>
      <c r="AR207" s="388"/>
      <c r="AS207" s="388"/>
      <c r="AT207" s="388"/>
      <c r="AU207" s="388"/>
      <c r="AV207" s="388"/>
      <c r="AW207" s="388"/>
      <c r="AX207" s="388"/>
      <c r="AY207" s="388"/>
      <c r="AZ207" s="388"/>
      <c r="BA207" s="388"/>
      <c r="BB207" s="388"/>
      <c r="BC207" s="388"/>
      <c r="BD207" s="388"/>
      <c r="BE207" s="388"/>
      <c r="BF207" s="388"/>
      <c r="BG207" s="388"/>
      <c r="BH207" s="388"/>
      <c r="BI207" s="388"/>
      <c r="BJ207" s="388"/>
      <c r="BK207" s="388"/>
      <c r="BL207" s="388"/>
      <c r="BM207" s="388"/>
      <c r="BN207" s="388"/>
      <c r="BO207" s="388">
        <v>2.85</v>
      </c>
      <c r="BP207" s="388">
        <v>0</v>
      </c>
      <c r="BQ207" s="388">
        <v>2.75</v>
      </c>
      <c r="BR207" s="391">
        <v>3</v>
      </c>
      <c r="BS207" s="388">
        <v>2.19</v>
      </c>
      <c r="BT207" s="391">
        <v>5</v>
      </c>
      <c r="BU207" s="388">
        <v>1.99</v>
      </c>
      <c r="BV207" s="391">
        <v>10</v>
      </c>
      <c r="BW207" s="388">
        <v>1.69</v>
      </c>
      <c r="BX207" s="391">
        <v>25</v>
      </c>
      <c r="BY207" s="388">
        <v>1.39</v>
      </c>
    </row>
    <row r="208" spans="1:77" x14ac:dyDescent="0.25">
      <c r="A208" s="376" t="s">
        <v>1787</v>
      </c>
      <c r="B208" s="376"/>
      <c r="C208" s="392"/>
      <c r="D208" s="392"/>
      <c r="E208" s="376"/>
      <c r="F208" s="376"/>
      <c r="G208" s="376"/>
      <c r="H208" s="376"/>
      <c r="I208" s="376"/>
      <c r="J208" s="376"/>
      <c r="K208" s="376"/>
      <c r="L208" s="376" t="str">
        <f t="shared" si="3"/>
        <v/>
      </c>
      <c r="M208" s="376"/>
      <c r="N208" s="376"/>
      <c r="O208" s="376"/>
      <c r="P208" s="376"/>
      <c r="Q208" s="376"/>
      <c r="R208" s="376"/>
      <c r="S208" s="376"/>
      <c r="T208" s="376"/>
      <c r="U208" s="376"/>
      <c r="V208" s="376"/>
      <c r="W208" s="376"/>
      <c r="X208" s="376"/>
      <c r="Y208" s="376"/>
      <c r="Z208" s="376"/>
      <c r="AA208" s="376"/>
      <c r="AB208" s="376"/>
      <c r="AC208" s="376"/>
      <c r="AD208" s="376"/>
      <c r="AE208" s="394"/>
      <c r="AF208" s="376"/>
      <c r="AG208" s="376"/>
      <c r="AH208" s="376"/>
      <c r="AI208" s="376"/>
      <c r="AJ208" s="376"/>
      <c r="AK208" s="376"/>
      <c r="AL208" s="376"/>
      <c r="AM208" s="376"/>
      <c r="AN208" s="376"/>
      <c r="AO208" s="376"/>
      <c r="AP208" s="376"/>
      <c r="AQ208" s="376"/>
      <c r="AR208" s="376"/>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v>1.98</v>
      </c>
      <c r="BP208" s="376">
        <v>0</v>
      </c>
      <c r="BQ208" s="376">
        <v>1.89</v>
      </c>
      <c r="BR208" s="393">
        <v>5</v>
      </c>
      <c r="BS208" s="376">
        <v>1.69</v>
      </c>
      <c r="BT208" s="393">
        <v>10</v>
      </c>
      <c r="BU208" s="376">
        <v>1.59</v>
      </c>
      <c r="BV208" s="393">
        <v>20</v>
      </c>
      <c r="BW208" s="376">
        <v>1.49</v>
      </c>
      <c r="BX208" s="393">
        <v>20</v>
      </c>
      <c r="BY208" s="376">
        <v>1.49</v>
      </c>
    </row>
    <row r="209" spans="1:77" x14ac:dyDescent="0.25">
      <c r="A209" s="388" t="s">
        <v>1697</v>
      </c>
      <c r="B209" s="388"/>
      <c r="C209" s="388"/>
      <c r="D209" s="389"/>
      <c r="E209" s="388"/>
      <c r="F209" s="388"/>
      <c r="G209" s="388"/>
      <c r="H209" s="388"/>
      <c r="I209" s="388"/>
      <c r="J209" s="388"/>
      <c r="K209" s="388"/>
      <c r="L209" s="388" t="str">
        <f t="shared" si="3"/>
        <v/>
      </c>
      <c r="M209" s="388"/>
      <c r="N209" s="388"/>
      <c r="O209" s="388"/>
      <c r="P209" s="388"/>
      <c r="Q209" s="388"/>
      <c r="R209" s="388"/>
      <c r="S209" s="388"/>
      <c r="T209" s="388"/>
      <c r="U209" s="388"/>
      <c r="V209" s="388"/>
      <c r="W209" s="388"/>
      <c r="X209" s="388"/>
      <c r="Y209" s="388"/>
      <c r="Z209" s="388"/>
      <c r="AA209" s="388"/>
      <c r="AB209" s="388"/>
      <c r="AC209" s="388"/>
      <c r="AD209" s="388"/>
      <c r="AE209" s="390"/>
      <c r="AF209" s="388"/>
      <c r="AG209" s="388"/>
      <c r="AH209" s="388"/>
      <c r="AI209" s="388"/>
      <c r="AJ209" s="388"/>
      <c r="AK209" s="388"/>
      <c r="AL209" s="388"/>
      <c r="AM209" s="388"/>
      <c r="AN209" s="388"/>
      <c r="AO209" s="388"/>
      <c r="AP209" s="388"/>
      <c r="AQ209" s="388"/>
      <c r="AR209" s="388"/>
      <c r="AS209" s="388"/>
      <c r="AT209" s="388"/>
      <c r="AU209" s="388"/>
      <c r="AV209" s="388"/>
      <c r="AW209" s="388"/>
      <c r="AX209" s="388"/>
      <c r="AY209" s="388"/>
      <c r="AZ209" s="388"/>
      <c r="BA209" s="388"/>
      <c r="BB209" s="388"/>
      <c r="BC209" s="388"/>
      <c r="BD209" s="388"/>
      <c r="BE209" s="388"/>
      <c r="BF209" s="388"/>
      <c r="BG209" s="388"/>
      <c r="BH209" s="388"/>
      <c r="BI209" s="388"/>
      <c r="BJ209" s="388"/>
      <c r="BK209" s="388"/>
      <c r="BL209" s="388"/>
      <c r="BM209" s="388"/>
      <c r="BN209" s="388"/>
      <c r="BO209" s="388">
        <v>2.99</v>
      </c>
      <c r="BP209" s="388">
        <v>0</v>
      </c>
      <c r="BQ209" s="388">
        <v>2.4900000000000002</v>
      </c>
      <c r="BR209" s="391">
        <v>4</v>
      </c>
      <c r="BS209" s="388">
        <v>1.99</v>
      </c>
      <c r="BT209" s="391">
        <v>6</v>
      </c>
      <c r="BU209" s="388">
        <v>1.85</v>
      </c>
      <c r="BV209" s="391">
        <v>10</v>
      </c>
      <c r="BW209" s="388">
        <v>1.65</v>
      </c>
      <c r="BX209" s="391">
        <v>50</v>
      </c>
      <c r="BY209" s="388">
        <v>1.19</v>
      </c>
    </row>
    <row r="210" spans="1:77" x14ac:dyDescent="0.25">
      <c r="A210" s="376" t="s">
        <v>1342</v>
      </c>
      <c r="B210" s="376"/>
      <c r="C210" s="376"/>
      <c r="D210" s="392"/>
      <c r="E210" s="376"/>
      <c r="F210" s="376"/>
      <c r="G210" s="376"/>
      <c r="H210" s="376"/>
      <c r="I210" s="376"/>
      <c r="J210" s="376"/>
      <c r="K210" s="376"/>
      <c r="L210" s="376" t="str">
        <f t="shared" si="3"/>
        <v/>
      </c>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v>2.4900000000000002</v>
      </c>
      <c r="BP210" s="376">
        <v>0</v>
      </c>
      <c r="BQ210" s="376">
        <v>2.29</v>
      </c>
      <c r="BR210" s="393">
        <v>5</v>
      </c>
      <c r="BS210" s="376">
        <v>2.19</v>
      </c>
      <c r="BT210" s="393">
        <v>10</v>
      </c>
      <c r="BU210" s="376">
        <v>2.0499999999999998</v>
      </c>
      <c r="BV210" s="393">
        <v>25</v>
      </c>
      <c r="BW210" s="376">
        <v>1.95</v>
      </c>
      <c r="BX210" s="393">
        <v>250</v>
      </c>
      <c r="BY210" s="376">
        <v>1.25</v>
      </c>
    </row>
    <row r="211" spans="1:77" x14ac:dyDescent="0.25">
      <c r="A211" s="388" t="s">
        <v>55</v>
      </c>
      <c r="B211" s="388"/>
      <c r="C211" s="388"/>
      <c r="D211" s="389"/>
      <c r="E211" s="388"/>
      <c r="F211" s="388"/>
      <c r="G211" s="388"/>
      <c r="H211" s="388"/>
      <c r="I211" s="388"/>
      <c r="J211" s="388"/>
      <c r="K211" s="388"/>
      <c r="L211" s="388" t="str">
        <f t="shared" si="3"/>
        <v/>
      </c>
      <c r="M211" s="388"/>
      <c r="N211" s="388"/>
      <c r="O211" s="388"/>
      <c r="P211" s="388"/>
      <c r="Q211" s="388"/>
      <c r="R211" s="388"/>
      <c r="S211" s="388"/>
      <c r="T211" s="376"/>
      <c r="U211" s="388"/>
      <c r="V211" s="388"/>
      <c r="W211" s="388"/>
      <c r="X211" s="388"/>
      <c r="Y211" s="388"/>
      <c r="Z211" s="388"/>
      <c r="AA211" s="388"/>
      <c r="AB211" s="388"/>
      <c r="AC211" s="388"/>
      <c r="AD211" s="388"/>
      <c r="AE211" s="397"/>
      <c r="AF211" s="388"/>
      <c r="AG211" s="388"/>
      <c r="AH211" s="388"/>
      <c r="AI211" s="388"/>
      <c r="AJ211" s="388"/>
      <c r="AK211" s="388"/>
      <c r="AL211" s="388"/>
      <c r="AM211" s="388"/>
      <c r="AN211" s="388"/>
      <c r="AO211" s="388"/>
      <c r="AP211" s="388"/>
      <c r="AQ211" s="388"/>
      <c r="AR211" s="388"/>
      <c r="AS211" s="388"/>
      <c r="AT211" s="388"/>
      <c r="AU211" s="388"/>
      <c r="AV211" s="388"/>
      <c r="AW211" s="388"/>
      <c r="AX211" s="388"/>
      <c r="AY211" s="388"/>
      <c r="AZ211" s="388"/>
      <c r="BA211" s="388"/>
      <c r="BB211" s="388"/>
      <c r="BC211" s="388"/>
      <c r="BD211" s="388"/>
      <c r="BE211" s="388"/>
      <c r="BF211" s="388"/>
      <c r="BG211" s="388"/>
      <c r="BH211" s="388"/>
      <c r="BI211" s="388"/>
      <c r="BJ211" s="388"/>
      <c r="BK211" s="388"/>
      <c r="BL211" s="388"/>
      <c r="BM211" s="388"/>
      <c r="BN211" s="388"/>
      <c r="BO211" s="388">
        <v>1.683333333</v>
      </c>
      <c r="BP211" s="388">
        <v>0</v>
      </c>
      <c r="BQ211" s="388">
        <v>5.4781521739999999</v>
      </c>
      <c r="BR211" s="391">
        <v>3</v>
      </c>
      <c r="BS211" s="388">
        <v>4.7096739129999996</v>
      </c>
      <c r="BT211" s="391">
        <v>5</v>
      </c>
      <c r="BU211" s="388">
        <v>4.3803260870000003</v>
      </c>
      <c r="BV211" s="391">
        <v>7</v>
      </c>
      <c r="BW211" s="388">
        <v>3.392282609</v>
      </c>
      <c r="BX211" s="391">
        <v>10</v>
      </c>
      <c r="BY211" s="388">
        <v>3.392282609</v>
      </c>
    </row>
    <row r="212" spans="1:77" x14ac:dyDescent="0.25">
      <c r="A212" s="376" t="s">
        <v>183</v>
      </c>
      <c r="B212" s="376"/>
      <c r="C212" s="376"/>
      <c r="D212" s="392"/>
      <c r="E212" s="376"/>
      <c r="F212" s="376"/>
      <c r="G212" s="376"/>
      <c r="H212" s="376"/>
      <c r="I212" s="376"/>
      <c r="J212" s="376"/>
      <c r="K212" s="376"/>
      <c r="L212" s="376" t="str">
        <f t="shared" si="3"/>
        <v/>
      </c>
      <c r="M212" s="376"/>
      <c r="N212" s="376"/>
      <c r="O212" s="376"/>
      <c r="P212" s="376"/>
      <c r="Q212" s="376"/>
      <c r="R212" s="376"/>
      <c r="S212" s="376"/>
      <c r="T212" s="376"/>
      <c r="U212" s="376"/>
      <c r="V212" s="376"/>
      <c r="W212" s="376"/>
      <c r="X212" s="376"/>
      <c r="Y212" s="376"/>
      <c r="Z212" s="376"/>
      <c r="AA212" s="388"/>
      <c r="AB212" s="376"/>
      <c r="AC212" s="376"/>
      <c r="AD212" s="376"/>
      <c r="AE212" s="394"/>
      <c r="AF212" s="376"/>
      <c r="AG212" s="376"/>
      <c r="AH212" s="376"/>
      <c r="AI212" s="376"/>
      <c r="AJ212" s="376"/>
      <c r="AK212" s="376"/>
      <c r="AL212" s="376"/>
      <c r="AM212" s="376"/>
      <c r="AN212" s="376"/>
      <c r="AO212" s="376"/>
      <c r="AP212" s="376"/>
      <c r="AQ212" s="376"/>
      <c r="AR212" s="376"/>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v>2.4500000000000002</v>
      </c>
      <c r="BP212" s="376">
        <v>0</v>
      </c>
      <c r="BQ212" s="376">
        <v>2.25</v>
      </c>
      <c r="BR212" s="393">
        <v>3</v>
      </c>
      <c r="BS212" s="376">
        <v>1.89</v>
      </c>
      <c r="BT212" s="393">
        <v>5</v>
      </c>
      <c r="BU212" s="376">
        <v>1.69</v>
      </c>
      <c r="BV212" s="393">
        <v>10</v>
      </c>
      <c r="BW212" s="376">
        <v>1.59</v>
      </c>
      <c r="BX212" s="393">
        <v>25</v>
      </c>
      <c r="BY212" s="376">
        <v>1.49</v>
      </c>
    </row>
    <row r="213" spans="1:77" x14ac:dyDescent="0.25">
      <c r="A213" s="388" t="s">
        <v>1650</v>
      </c>
      <c r="B213" s="388"/>
      <c r="C213" s="389"/>
      <c r="D213" s="389"/>
      <c r="E213" s="388"/>
      <c r="F213" s="388"/>
      <c r="G213" s="388"/>
      <c r="H213" s="388"/>
      <c r="I213" s="388"/>
      <c r="J213" s="388"/>
      <c r="K213" s="388"/>
      <c r="L213" s="388" t="str">
        <f t="shared" si="3"/>
        <v/>
      </c>
      <c r="M213" s="388"/>
      <c r="N213" s="388"/>
      <c r="O213" s="388"/>
      <c r="P213" s="388"/>
      <c r="Q213" s="388"/>
      <c r="R213" s="388"/>
      <c r="S213" s="388"/>
      <c r="T213" s="388"/>
      <c r="U213" s="388"/>
      <c r="V213" s="388"/>
      <c r="W213" s="388"/>
      <c r="X213" s="388"/>
      <c r="Y213" s="388"/>
      <c r="Z213" s="388"/>
      <c r="AA213" s="388"/>
      <c r="AB213" s="388"/>
      <c r="AC213" s="388"/>
      <c r="AD213" s="388"/>
      <c r="AE213" s="390"/>
      <c r="AF213" s="388"/>
      <c r="AG213" s="388"/>
      <c r="AH213" s="388"/>
      <c r="AI213" s="388"/>
      <c r="AJ213" s="388"/>
      <c r="AK213" s="388"/>
      <c r="AL213" s="388"/>
      <c r="AM213" s="388"/>
      <c r="AN213" s="388"/>
      <c r="AO213" s="388"/>
      <c r="AP213" s="388"/>
      <c r="AQ213" s="388"/>
      <c r="AR213" s="388"/>
      <c r="AS213" s="388"/>
      <c r="AT213" s="388"/>
      <c r="AU213" s="388"/>
      <c r="AV213" s="388"/>
      <c r="AW213" s="388"/>
      <c r="AX213" s="388"/>
      <c r="AY213" s="388"/>
      <c r="AZ213" s="388"/>
      <c r="BA213" s="388"/>
      <c r="BB213" s="388"/>
      <c r="BC213" s="388"/>
      <c r="BD213" s="388"/>
      <c r="BE213" s="388"/>
      <c r="BF213" s="388"/>
      <c r="BG213" s="388"/>
      <c r="BH213" s="388"/>
      <c r="BI213" s="388"/>
      <c r="BJ213" s="388"/>
      <c r="BK213" s="388"/>
      <c r="BL213" s="388"/>
      <c r="BM213" s="388"/>
      <c r="BN213" s="388"/>
      <c r="BO213" s="388">
        <v>1.99</v>
      </c>
      <c r="BP213" s="388">
        <v>0</v>
      </c>
      <c r="BQ213" s="388">
        <v>1.85</v>
      </c>
      <c r="BR213" s="391">
        <v>5</v>
      </c>
      <c r="BS213" s="388">
        <v>1.75</v>
      </c>
      <c r="BT213" s="391">
        <v>10</v>
      </c>
      <c r="BU213" s="388">
        <v>1.65</v>
      </c>
      <c r="BV213" s="391">
        <v>20</v>
      </c>
      <c r="BW213" s="388">
        <v>1.5</v>
      </c>
      <c r="BX213" s="391">
        <v>50</v>
      </c>
      <c r="BY213" s="388">
        <v>1.25</v>
      </c>
    </row>
    <row r="214" spans="1:77" x14ac:dyDescent="0.25">
      <c r="A214" s="376" t="s">
        <v>1652</v>
      </c>
      <c r="B214" s="376"/>
      <c r="C214" s="392"/>
      <c r="D214" s="392"/>
      <c r="E214" s="376"/>
      <c r="F214" s="376"/>
      <c r="G214" s="376"/>
      <c r="H214" s="376"/>
      <c r="I214" s="376"/>
      <c r="J214" s="376"/>
      <c r="K214" s="376"/>
      <c r="L214" s="376" t="str">
        <f t="shared" si="3"/>
        <v/>
      </c>
      <c r="M214" s="376"/>
      <c r="N214" s="376"/>
      <c r="O214" s="376"/>
      <c r="P214" s="376"/>
      <c r="Q214" s="376"/>
      <c r="R214" s="376"/>
      <c r="S214" s="376"/>
      <c r="T214" s="376"/>
      <c r="U214" s="376"/>
      <c r="V214" s="376"/>
      <c r="W214" s="376"/>
      <c r="X214" s="376"/>
      <c r="Y214" s="376"/>
      <c r="Z214" s="376"/>
      <c r="AA214" s="376"/>
      <c r="AB214" s="376"/>
      <c r="AC214" s="376"/>
      <c r="AD214" s="376"/>
      <c r="AE214" s="394"/>
      <c r="AF214" s="376"/>
      <c r="AG214" s="376"/>
      <c r="AH214" s="376"/>
      <c r="AI214" s="376"/>
      <c r="AJ214" s="376"/>
      <c r="AK214" s="376"/>
      <c r="AL214" s="376"/>
      <c r="AM214" s="376"/>
      <c r="AN214" s="376"/>
      <c r="AO214" s="376"/>
      <c r="AP214" s="376"/>
      <c r="AQ214" s="376"/>
      <c r="AR214" s="376"/>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v>1.99</v>
      </c>
      <c r="BP214" s="376">
        <v>0</v>
      </c>
      <c r="BQ214" s="376">
        <v>1.85</v>
      </c>
      <c r="BR214" s="393">
        <v>5</v>
      </c>
      <c r="BS214" s="376">
        <v>1.75</v>
      </c>
      <c r="BT214" s="393">
        <v>10</v>
      </c>
      <c r="BU214" s="376">
        <v>1.65</v>
      </c>
      <c r="BV214" s="393">
        <v>20</v>
      </c>
      <c r="BW214" s="376">
        <v>1.5</v>
      </c>
      <c r="BX214" s="393">
        <v>50</v>
      </c>
      <c r="BY214" s="376">
        <v>1.25</v>
      </c>
    </row>
    <row r="215" spans="1:77" x14ac:dyDescent="0.25">
      <c r="A215" s="388" t="s">
        <v>1651</v>
      </c>
      <c r="B215" s="388"/>
      <c r="C215" s="389"/>
      <c r="D215" s="389"/>
      <c r="E215" s="388"/>
      <c r="F215" s="388"/>
      <c r="G215" s="388"/>
      <c r="H215" s="388"/>
      <c r="I215" s="388"/>
      <c r="J215" s="388"/>
      <c r="K215" s="388"/>
      <c r="L215" s="388" t="str">
        <f t="shared" si="3"/>
        <v/>
      </c>
      <c r="M215" s="388"/>
      <c r="N215" s="388"/>
      <c r="O215" s="388"/>
      <c r="P215" s="388"/>
      <c r="Q215" s="388"/>
      <c r="R215" s="388"/>
      <c r="S215" s="388"/>
      <c r="T215" s="388"/>
      <c r="U215" s="388"/>
      <c r="V215" s="388"/>
      <c r="W215" s="388"/>
      <c r="X215" s="388"/>
      <c r="Y215" s="388"/>
      <c r="Z215" s="388"/>
      <c r="AA215" s="388"/>
      <c r="AB215" s="388"/>
      <c r="AC215" s="388"/>
      <c r="AD215" s="388"/>
      <c r="AE215" s="390"/>
      <c r="AF215" s="388"/>
      <c r="AG215" s="388"/>
      <c r="AH215" s="388"/>
      <c r="AI215" s="388"/>
      <c r="AJ215" s="388"/>
      <c r="AK215" s="388"/>
      <c r="AL215" s="388"/>
      <c r="AM215" s="388"/>
      <c r="AN215" s="388"/>
      <c r="AO215" s="388"/>
      <c r="AP215" s="388"/>
      <c r="AQ215" s="388"/>
      <c r="AR215" s="388"/>
      <c r="AS215" s="388"/>
      <c r="AT215" s="388"/>
      <c r="AU215" s="388"/>
      <c r="AV215" s="388"/>
      <c r="AW215" s="388"/>
      <c r="AX215" s="388"/>
      <c r="AY215" s="388"/>
      <c r="AZ215" s="388"/>
      <c r="BA215" s="388"/>
      <c r="BB215" s="388"/>
      <c r="BC215" s="388"/>
      <c r="BD215" s="388"/>
      <c r="BE215" s="388"/>
      <c r="BF215" s="388"/>
      <c r="BG215" s="388"/>
      <c r="BH215" s="388"/>
      <c r="BI215" s="388"/>
      <c r="BJ215" s="388"/>
      <c r="BK215" s="388"/>
      <c r="BL215" s="388"/>
      <c r="BM215" s="388"/>
      <c r="BN215" s="388"/>
      <c r="BO215" s="388">
        <v>1.99</v>
      </c>
      <c r="BP215" s="388">
        <v>0</v>
      </c>
      <c r="BQ215" s="388">
        <v>1.85</v>
      </c>
      <c r="BR215" s="391">
        <v>5</v>
      </c>
      <c r="BS215" s="388">
        <v>1.75</v>
      </c>
      <c r="BT215" s="391">
        <v>10</v>
      </c>
      <c r="BU215" s="388">
        <v>1.65</v>
      </c>
      <c r="BV215" s="391">
        <v>20</v>
      </c>
      <c r="BW215" s="388">
        <v>1.5</v>
      </c>
      <c r="BX215" s="391">
        <v>50</v>
      </c>
      <c r="BY215" s="388">
        <v>1.25</v>
      </c>
    </row>
    <row r="216" spans="1:77" x14ac:dyDescent="0.25">
      <c r="A216" s="376" t="s">
        <v>191</v>
      </c>
      <c r="B216" s="376"/>
      <c r="C216" s="376"/>
      <c r="D216" s="392"/>
      <c r="E216" s="376"/>
      <c r="F216" s="376"/>
      <c r="G216" s="376"/>
      <c r="H216" s="376"/>
      <c r="I216" s="376"/>
      <c r="J216" s="376"/>
      <c r="K216" s="376"/>
      <c r="L216" s="376" t="str">
        <f t="shared" si="3"/>
        <v/>
      </c>
      <c r="M216" s="376"/>
      <c r="N216" s="376"/>
      <c r="O216" s="376"/>
      <c r="P216" s="376"/>
      <c r="Q216" s="376"/>
      <c r="R216" s="376"/>
      <c r="S216" s="376"/>
      <c r="T216" s="376"/>
      <c r="U216" s="376"/>
      <c r="V216" s="376"/>
      <c r="W216" s="376"/>
      <c r="X216" s="376"/>
      <c r="Y216" s="376"/>
      <c r="Z216" s="376"/>
      <c r="AA216" s="376"/>
      <c r="AB216" s="376"/>
      <c r="AC216" s="376"/>
      <c r="AD216" s="376"/>
      <c r="AE216" s="394"/>
      <c r="AF216" s="376"/>
      <c r="AG216" s="376"/>
      <c r="AH216" s="376"/>
      <c r="AI216" s="376"/>
      <c r="AJ216" s="376"/>
      <c r="AK216" s="376"/>
      <c r="AL216" s="376"/>
      <c r="AM216" s="376"/>
      <c r="AN216" s="376"/>
      <c r="AO216" s="376"/>
      <c r="AP216" s="376"/>
      <c r="AQ216" s="376"/>
      <c r="AR216" s="376"/>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v>2.8771428569999999</v>
      </c>
      <c r="BP216" s="376">
        <v>0</v>
      </c>
      <c r="BQ216" s="376">
        <v>2.776190476</v>
      </c>
      <c r="BR216" s="393">
        <v>5</v>
      </c>
      <c r="BS216" s="376">
        <v>2.17047619</v>
      </c>
      <c r="BT216" s="393">
        <v>10</v>
      </c>
      <c r="BU216" s="376">
        <v>2.0089523809999998</v>
      </c>
      <c r="BV216" s="393">
        <v>15</v>
      </c>
      <c r="BW216" s="376">
        <v>1.766666667</v>
      </c>
      <c r="BX216" s="393">
        <v>25</v>
      </c>
      <c r="BY216" s="376">
        <v>1.3022857139999999</v>
      </c>
    </row>
    <row r="217" spans="1:77" x14ac:dyDescent="0.25">
      <c r="A217" s="388" t="s">
        <v>1653</v>
      </c>
      <c r="B217" s="388"/>
      <c r="C217" s="388"/>
      <c r="D217" s="389"/>
      <c r="E217" s="388"/>
      <c r="F217" s="388"/>
      <c r="G217" s="388"/>
      <c r="H217" s="388"/>
      <c r="I217" s="388"/>
      <c r="J217" s="388"/>
      <c r="K217" s="388"/>
      <c r="L217" s="388" t="str">
        <f t="shared" si="3"/>
        <v/>
      </c>
      <c r="M217" s="388"/>
      <c r="N217" s="388"/>
      <c r="O217" s="388"/>
      <c r="P217" s="388"/>
      <c r="Q217" s="388"/>
      <c r="R217" s="388"/>
      <c r="S217" s="388"/>
      <c r="T217" s="388"/>
      <c r="U217" s="388"/>
      <c r="V217" s="388"/>
      <c r="W217" s="388"/>
      <c r="X217" s="388"/>
      <c r="Y217" s="388"/>
      <c r="Z217" s="388"/>
      <c r="AA217" s="388"/>
      <c r="AB217" s="388"/>
      <c r="AC217" s="388"/>
      <c r="AD217" s="388"/>
      <c r="AE217" s="390"/>
      <c r="AF217" s="388"/>
      <c r="AG217" s="388"/>
      <c r="AH217" s="388"/>
      <c r="AI217" s="388"/>
      <c r="AJ217" s="388"/>
      <c r="AK217" s="388"/>
      <c r="AL217" s="388"/>
      <c r="AM217" s="388"/>
      <c r="AN217" s="388"/>
      <c r="AO217" s="388"/>
      <c r="AP217" s="388"/>
      <c r="AQ217" s="388"/>
      <c r="AR217" s="388"/>
      <c r="AS217" s="388"/>
      <c r="AT217" s="388"/>
      <c r="AU217" s="388"/>
      <c r="AV217" s="388"/>
      <c r="AW217" s="388"/>
      <c r="AX217" s="388"/>
      <c r="AY217" s="388"/>
      <c r="AZ217" s="388"/>
      <c r="BA217" s="388"/>
      <c r="BB217" s="388"/>
      <c r="BC217" s="388"/>
      <c r="BD217" s="388"/>
      <c r="BE217" s="388"/>
      <c r="BF217" s="388"/>
      <c r="BG217" s="388"/>
      <c r="BH217" s="388"/>
      <c r="BI217" s="388"/>
      <c r="BJ217" s="388"/>
      <c r="BK217" s="388"/>
      <c r="BL217" s="388"/>
      <c r="BM217" s="388"/>
      <c r="BN217" s="388"/>
      <c r="BO217" s="388">
        <v>2.97</v>
      </c>
      <c r="BP217" s="388">
        <v>0</v>
      </c>
      <c r="BQ217" s="388">
        <v>2.85</v>
      </c>
      <c r="BR217" s="391">
        <v>4</v>
      </c>
      <c r="BS217" s="388">
        <v>2.4900000000000002</v>
      </c>
      <c r="BT217" s="391">
        <v>10</v>
      </c>
      <c r="BU217" s="388">
        <v>1.99</v>
      </c>
      <c r="BV217" s="391">
        <v>50</v>
      </c>
      <c r="BW217" s="388">
        <v>1.65</v>
      </c>
      <c r="BX217" s="391">
        <v>100</v>
      </c>
      <c r="BY217" s="388">
        <v>1.25</v>
      </c>
    </row>
    <row r="218" spans="1:77" x14ac:dyDescent="0.25">
      <c r="A218" s="376" t="s">
        <v>1654</v>
      </c>
      <c r="B218" s="376"/>
      <c r="C218" s="392"/>
      <c r="D218" s="392"/>
      <c r="E218" s="376"/>
      <c r="F218" s="376"/>
      <c r="G218" s="376"/>
      <c r="H218" s="376"/>
      <c r="I218" s="376"/>
      <c r="J218" s="376"/>
      <c r="K218" s="376"/>
      <c r="L218" s="376" t="str">
        <f t="shared" si="3"/>
        <v/>
      </c>
      <c r="M218" s="376"/>
      <c r="N218" s="376"/>
      <c r="O218" s="376"/>
      <c r="P218" s="376"/>
      <c r="Q218" s="376"/>
      <c r="R218" s="376"/>
      <c r="S218" s="376"/>
      <c r="T218" s="376"/>
      <c r="U218" s="376"/>
      <c r="V218" s="376"/>
      <c r="W218" s="376"/>
      <c r="X218" s="376"/>
      <c r="Y218" s="376"/>
      <c r="Z218" s="376"/>
      <c r="AA218" s="376"/>
      <c r="AB218" s="376"/>
      <c r="AC218" s="376"/>
      <c r="AD218" s="376"/>
      <c r="AE218" s="394"/>
      <c r="AF218" s="376"/>
      <c r="AG218" s="376"/>
      <c r="AH218" s="376"/>
      <c r="AI218" s="376"/>
      <c r="AJ218" s="376"/>
      <c r="AK218" s="376"/>
      <c r="AL218" s="376"/>
      <c r="AM218" s="376"/>
      <c r="AN218" s="376"/>
      <c r="AO218" s="376"/>
      <c r="AP218" s="376"/>
      <c r="AQ218" s="376"/>
      <c r="AR218" s="376"/>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v>2.97</v>
      </c>
      <c r="BP218" s="376">
        <v>0</v>
      </c>
      <c r="BQ218" s="376">
        <v>2.85</v>
      </c>
      <c r="BR218" s="393">
        <v>4</v>
      </c>
      <c r="BS218" s="376">
        <v>2.4900000000000002</v>
      </c>
      <c r="BT218" s="393">
        <v>10</v>
      </c>
      <c r="BU218" s="376">
        <v>1.99</v>
      </c>
      <c r="BV218" s="393">
        <v>50</v>
      </c>
      <c r="BW218" s="376">
        <v>1.65</v>
      </c>
      <c r="BX218" s="393">
        <v>100</v>
      </c>
      <c r="BY218" s="376">
        <v>1.25</v>
      </c>
    </row>
    <row r="219" spans="1:77" x14ac:dyDescent="0.25">
      <c r="A219" s="388" t="s">
        <v>190</v>
      </c>
      <c r="B219" s="388"/>
      <c r="C219" s="388"/>
      <c r="D219" s="389"/>
      <c r="E219" s="388"/>
      <c r="F219" s="388"/>
      <c r="G219" s="388"/>
      <c r="H219" s="388"/>
      <c r="I219" s="388"/>
      <c r="J219" s="388"/>
      <c r="K219" s="388"/>
      <c r="L219" s="388" t="str">
        <f t="shared" si="3"/>
        <v/>
      </c>
      <c r="M219" s="388"/>
      <c r="N219" s="388"/>
      <c r="O219" s="388"/>
      <c r="P219" s="388"/>
      <c r="Q219" s="388"/>
      <c r="R219" s="388"/>
      <c r="S219" s="388"/>
      <c r="T219" s="388"/>
      <c r="U219" s="388"/>
      <c r="V219" s="388"/>
      <c r="W219" s="388"/>
      <c r="X219" s="388"/>
      <c r="Y219" s="388"/>
      <c r="Z219" s="388"/>
      <c r="AA219" s="388"/>
      <c r="AB219" s="388"/>
      <c r="AC219" s="388"/>
      <c r="AD219" s="388"/>
      <c r="AE219" s="388"/>
      <c r="AF219" s="388"/>
      <c r="AG219" s="388"/>
      <c r="AH219" s="388"/>
      <c r="AI219" s="388"/>
      <c r="AJ219" s="388"/>
      <c r="AK219" s="388"/>
      <c r="AL219" s="388"/>
      <c r="AM219" s="388"/>
      <c r="AN219" s="388"/>
      <c r="AO219" s="388"/>
      <c r="AP219" s="388"/>
      <c r="AQ219" s="388"/>
      <c r="AR219" s="388"/>
      <c r="AS219" s="388"/>
      <c r="AT219" s="388"/>
      <c r="AU219" s="388"/>
      <c r="AV219" s="388"/>
      <c r="AW219" s="388"/>
      <c r="AX219" s="388"/>
      <c r="AY219" s="388"/>
      <c r="AZ219" s="388"/>
      <c r="BA219" s="388"/>
      <c r="BB219" s="388"/>
      <c r="BC219" s="388"/>
      <c r="BD219" s="388"/>
      <c r="BE219" s="388"/>
      <c r="BF219" s="388"/>
      <c r="BG219" s="388"/>
      <c r="BH219" s="388"/>
      <c r="BI219" s="388"/>
      <c r="BJ219" s="388"/>
      <c r="BK219" s="388"/>
      <c r="BL219" s="388"/>
      <c r="BM219" s="388"/>
      <c r="BN219" s="388"/>
      <c r="BO219" s="388">
        <v>2.85</v>
      </c>
      <c r="BP219" s="388">
        <v>0</v>
      </c>
      <c r="BQ219" s="388">
        <v>2.75</v>
      </c>
      <c r="BR219" s="391">
        <v>3</v>
      </c>
      <c r="BS219" s="388">
        <v>2.19</v>
      </c>
      <c r="BT219" s="391">
        <v>5</v>
      </c>
      <c r="BU219" s="388">
        <v>1.99</v>
      </c>
      <c r="BV219" s="391">
        <v>10</v>
      </c>
      <c r="BW219" s="388">
        <v>1.75</v>
      </c>
      <c r="BX219" s="391">
        <v>25</v>
      </c>
      <c r="BY219" s="388">
        <v>1.55</v>
      </c>
    </row>
    <row r="220" spans="1:77" x14ac:dyDescent="0.25">
      <c r="A220" s="376" t="s">
        <v>1412</v>
      </c>
      <c r="B220" s="376"/>
      <c r="C220" s="392"/>
      <c r="D220" s="392"/>
      <c r="E220" s="376"/>
      <c r="F220" s="376"/>
      <c r="G220" s="376"/>
      <c r="H220" s="376"/>
      <c r="I220" s="376"/>
      <c r="J220" s="376"/>
      <c r="K220" s="376"/>
      <c r="L220" s="376" t="str">
        <f t="shared" si="3"/>
        <v/>
      </c>
      <c r="M220" s="376"/>
      <c r="N220" s="376"/>
      <c r="O220" s="376"/>
      <c r="P220" s="376"/>
      <c r="Q220" s="376"/>
      <c r="R220" s="376"/>
      <c r="S220" s="376"/>
      <c r="T220" s="376"/>
      <c r="U220" s="376"/>
      <c r="V220" s="376"/>
      <c r="W220" s="376"/>
      <c r="X220" s="376"/>
      <c r="Y220" s="376"/>
      <c r="Z220" s="376"/>
      <c r="AA220" s="376"/>
      <c r="AB220" s="376"/>
      <c r="AC220" s="376"/>
      <c r="AD220" s="376"/>
      <c r="AE220" s="394"/>
      <c r="AF220" s="376"/>
      <c r="AG220" s="376"/>
      <c r="AH220" s="376"/>
      <c r="AI220" s="376"/>
      <c r="AJ220" s="376"/>
      <c r="AK220" s="376"/>
      <c r="AL220" s="376"/>
      <c r="AM220" s="376"/>
      <c r="AN220" s="376"/>
      <c r="AO220" s="376"/>
      <c r="AP220" s="376"/>
      <c r="AQ220" s="376"/>
      <c r="AR220" s="376"/>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v>1.75</v>
      </c>
      <c r="BP220" s="376">
        <v>0</v>
      </c>
      <c r="BQ220" s="376">
        <v>1.69</v>
      </c>
      <c r="BR220" s="393">
        <v>5</v>
      </c>
      <c r="BS220" s="376">
        <v>1.59</v>
      </c>
      <c r="BT220" s="393">
        <v>8</v>
      </c>
      <c r="BU220" s="376">
        <v>1.55</v>
      </c>
      <c r="BV220" s="393">
        <v>10</v>
      </c>
      <c r="BW220" s="376">
        <v>1.45</v>
      </c>
      <c r="BX220" s="393">
        <v>25</v>
      </c>
      <c r="BY220" s="376">
        <v>1.35</v>
      </c>
    </row>
    <row r="221" spans="1:77" x14ac:dyDescent="0.25">
      <c r="A221" s="388" t="s">
        <v>1295</v>
      </c>
      <c r="B221" s="388"/>
      <c r="C221" s="388"/>
      <c r="D221" s="389"/>
      <c r="E221" s="388"/>
      <c r="F221" s="388"/>
      <c r="G221" s="388"/>
      <c r="H221" s="388"/>
      <c r="I221" s="388"/>
      <c r="J221" s="388"/>
      <c r="K221" s="388"/>
      <c r="L221" s="388" t="str">
        <f t="shared" si="3"/>
        <v/>
      </c>
      <c r="M221" s="388"/>
      <c r="N221" s="388"/>
      <c r="O221" s="388"/>
      <c r="P221" s="388"/>
      <c r="Q221" s="388"/>
      <c r="R221" s="388"/>
      <c r="S221" s="388"/>
      <c r="T221" s="388"/>
      <c r="U221" s="388"/>
      <c r="V221" s="388"/>
      <c r="W221" s="388"/>
      <c r="X221" s="388"/>
      <c r="Y221" s="388"/>
      <c r="Z221" s="388"/>
      <c r="AA221" s="388"/>
      <c r="AB221" s="388"/>
      <c r="AC221" s="388"/>
      <c r="AD221" s="388"/>
      <c r="AE221" s="390"/>
      <c r="AF221" s="388"/>
      <c r="AG221" s="388"/>
      <c r="AH221" s="388"/>
      <c r="AI221" s="388"/>
      <c r="AJ221" s="388"/>
      <c r="AK221" s="388"/>
      <c r="AL221" s="388"/>
      <c r="AM221" s="388"/>
      <c r="AN221" s="388"/>
      <c r="AO221" s="388"/>
      <c r="AP221" s="388"/>
      <c r="AQ221" s="388"/>
      <c r="AR221" s="388"/>
      <c r="AS221" s="388"/>
      <c r="AT221" s="388"/>
      <c r="AU221" s="388"/>
      <c r="AV221" s="388"/>
      <c r="AW221" s="388"/>
      <c r="AX221" s="388"/>
      <c r="AY221" s="388"/>
      <c r="AZ221" s="388"/>
      <c r="BA221" s="388"/>
      <c r="BB221" s="388"/>
      <c r="BC221" s="388"/>
      <c r="BD221" s="388"/>
      <c r="BE221" s="388"/>
      <c r="BF221" s="388"/>
      <c r="BG221" s="388"/>
      <c r="BH221" s="388"/>
      <c r="BI221" s="388"/>
      <c r="BJ221" s="388"/>
      <c r="BK221" s="388"/>
      <c r="BL221" s="388"/>
      <c r="BM221" s="388"/>
      <c r="BN221" s="388"/>
      <c r="BO221" s="388">
        <v>3.4791750000000001</v>
      </c>
      <c r="BP221" s="388">
        <v>0</v>
      </c>
      <c r="BQ221" s="388">
        <v>3.1619250000000001</v>
      </c>
      <c r="BR221" s="391">
        <v>2</v>
      </c>
      <c r="BS221" s="388">
        <v>2.633175</v>
      </c>
      <c r="BT221" s="391">
        <v>12</v>
      </c>
      <c r="BU221" s="388">
        <v>2.104425</v>
      </c>
      <c r="BV221" s="391">
        <v>60</v>
      </c>
      <c r="BW221" s="388">
        <v>1.5756749999999999</v>
      </c>
      <c r="BX221" s="391">
        <v>120</v>
      </c>
      <c r="BY221" s="388">
        <v>1.3641749999999999</v>
      </c>
    </row>
    <row r="222" spans="1:77" x14ac:dyDescent="0.25">
      <c r="A222" s="376" t="s">
        <v>246</v>
      </c>
      <c r="B222" s="376"/>
      <c r="C222" s="376"/>
      <c r="D222" s="392"/>
      <c r="E222" s="376"/>
      <c r="F222" s="376"/>
      <c r="G222" s="376"/>
      <c r="H222" s="376"/>
      <c r="I222" s="376"/>
      <c r="J222" s="376"/>
      <c r="K222" s="376"/>
      <c r="L222" s="376" t="str">
        <f t="shared" si="3"/>
        <v/>
      </c>
      <c r="M222" s="376"/>
      <c r="N222" s="376"/>
      <c r="O222" s="376"/>
      <c r="P222" s="376"/>
      <c r="Q222" s="376"/>
      <c r="R222" s="376"/>
      <c r="S222" s="376"/>
      <c r="T222" s="376"/>
      <c r="U222" s="376"/>
      <c r="V222" s="376"/>
      <c r="W222" s="376"/>
      <c r="X222" s="376"/>
      <c r="Y222" s="376"/>
      <c r="Z222" s="376"/>
      <c r="AA222" s="388"/>
      <c r="AB222" s="376"/>
      <c r="AC222" s="376"/>
      <c r="AD222" s="376"/>
      <c r="AE222" s="394"/>
      <c r="AF222" s="376"/>
      <c r="AG222" s="376"/>
      <c r="AH222" s="376"/>
      <c r="AI222" s="376"/>
      <c r="AJ222" s="376"/>
      <c r="AK222" s="376"/>
      <c r="AL222" s="376"/>
      <c r="AM222" s="376"/>
      <c r="AN222" s="376"/>
      <c r="AO222" s="376"/>
      <c r="AP222" s="376"/>
      <c r="AQ222" s="376"/>
      <c r="AR222" s="376"/>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v>1.9692000000000001</v>
      </c>
      <c r="BP222" s="376">
        <v>0</v>
      </c>
      <c r="BQ222" s="376">
        <v>1.75</v>
      </c>
      <c r="BR222" s="393">
        <v>10</v>
      </c>
      <c r="BS222" s="376">
        <v>1.55</v>
      </c>
      <c r="BT222" s="393">
        <v>10</v>
      </c>
      <c r="BU222" s="376">
        <v>1.55</v>
      </c>
      <c r="BV222" s="393">
        <v>10</v>
      </c>
      <c r="BW222" s="376">
        <v>1.55</v>
      </c>
      <c r="BX222" s="393">
        <v>10</v>
      </c>
      <c r="BY222" s="376">
        <v>1.55</v>
      </c>
    </row>
    <row r="223" spans="1:77" x14ac:dyDescent="0.25">
      <c r="A223" s="388" t="s">
        <v>255</v>
      </c>
      <c r="B223" s="388"/>
      <c r="C223" s="388"/>
      <c r="D223" s="389"/>
      <c r="E223" s="388"/>
      <c r="F223" s="388"/>
      <c r="G223" s="388"/>
      <c r="H223" s="388"/>
      <c r="I223" s="388"/>
      <c r="J223" s="388"/>
      <c r="K223" s="388"/>
      <c r="L223" s="388" t="str">
        <f t="shared" si="3"/>
        <v/>
      </c>
      <c r="M223" s="388"/>
      <c r="N223" s="388"/>
      <c r="O223" s="388"/>
      <c r="P223" s="388"/>
      <c r="Q223" s="388"/>
      <c r="R223" s="388"/>
      <c r="S223" s="388"/>
      <c r="T223" s="388"/>
      <c r="U223" s="388"/>
      <c r="V223" s="388"/>
      <c r="W223" s="388"/>
      <c r="X223" s="388"/>
      <c r="Y223" s="388"/>
      <c r="Z223" s="388"/>
      <c r="AA223" s="388"/>
      <c r="AB223" s="388"/>
      <c r="AC223" s="388"/>
      <c r="AD223" s="388"/>
      <c r="AE223" s="390"/>
      <c r="AF223" s="388"/>
      <c r="AG223" s="388"/>
      <c r="AH223" s="388"/>
      <c r="AI223" s="388"/>
      <c r="AJ223" s="388"/>
      <c r="AK223" s="388"/>
      <c r="AL223" s="388"/>
      <c r="AM223" s="388"/>
      <c r="AN223" s="388"/>
      <c r="AO223" s="388"/>
      <c r="AP223" s="388"/>
      <c r="AQ223" s="388"/>
      <c r="AR223" s="388"/>
      <c r="AS223" s="388"/>
      <c r="AT223" s="388"/>
      <c r="AU223" s="388"/>
      <c r="AV223" s="388"/>
      <c r="AW223" s="388"/>
      <c r="AX223" s="388"/>
      <c r="AY223" s="388"/>
      <c r="AZ223" s="388"/>
      <c r="BA223" s="388"/>
      <c r="BB223" s="388"/>
      <c r="BC223" s="388"/>
      <c r="BD223" s="388"/>
      <c r="BE223" s="388"/>
      <c r="BF223" s="388"/>
      <c r="BG223" s="388"/>
      <c r="BH223" s="388"/>
      <c r="BI223" s="388"/>
      <c r="BJ223" s="388"/>
      <c r="BK223" s="388"/>
      <c r="BL223" s="388"/>
      <c r="BM223" s="388"/>
      <c r="BN223" s="388"/>
      <c r="BO223" s="388">
        <v>1.9692000000000001</v>
      </c>
      <c r="BP223" s="388">
        <v>0</v>
      </c>
      <c r="BQ223" s="388">
        <v>1.75</v>
      </c>
      <c r="BR223" s="391">
        <v>10</v>
      </c>
      <c r="BS223" s="388">
        <v>1.55</v>
      </c>
      <c r="BT223" s="391">
        <v>10</v>
      </c>
      <c r="BU223" s="388">
        <v>1.55</v>
      </c>
      <c r="BV223" s="391">
        <v>10</v>
      </c>
      <c r="BW223" s="388">
        <v>1.55</v>
      </c>
      <c r="BX223" s="391">
        <v>10</v>
      </c>
      <c r="BY223" s="388">
        <v>1.55</v>
      </c>
    </row>
    <row r="224" spans="1:77" x14ac:dyDescent="0.25">
      <c r="A224" s="376" t="s">
        <v>278</v>
      </c>
      <c r="B224" s="376"/>
      <c r="C224" s="376"/>
      <c r="D224" s="392"/>
      <c r="E224" s="376"/>
      <c r="F224" s="376"/>
      <c r="G224" s="376"/>
      <c r="H224" s="376"/>
      <c r="I224" s="376"/>
      <c r="J224" s="376"/>
      <c r="K224" s="376"/>
      <c r="L224" s="376" t="str">
        <f t="shared" si="3"/>
        <v/>
      </c>
      <c r="M224" s="376"/>
      <c r="N224" s="376"/>
      <c r="O224" s="376"/>
      <c r="P224" s="376"/>
      <c r="Q224" s="376"/>
      <c r="R224" s="376"/>
      <c r="S224" s="376"/>
      <c r="T224" s="376"/>
      <c r="U224" s="376"/>
      <c r="V224" s="376"/>
      <c r="W224" s="376"/>
      <c r="X224" s="376"/>
      <c r="Y224" s="376"/>
      <c r="Z224" s="376"/>
      <c r="AA224" s="388"/>
      <c r="AB224" s="376"/>
      <c r="AC224" s="376"/>
      <c r="AD224" s="376"/>
      <c r="AE224" s="394"/>
      <c r="AF224" s="376"/>
      <c r="AG224" s="376"/>
      <c r="AH224" s="376"/>
      <c r="AI224" s="376"/>
      <c r="AJ224" s="376"/>
      <c r="AK224" s="376"/>
      <c r="AL224" s="376"/>
      <c r="AM224" s="376"/>
      <c r="AN224" s="376"/>
      <c r="AO224" s="376"/>
      <c r="AP224" s="376"/>
      <c r="AQ224" s="376"/>
      <c r="AR224" s="376"/>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v>1.9658</v>
      </c>
      <c r="BP224" s="376">
        <v>0</v>
      </c>
      <c r="BQ224" s="376">
        <v>1.75</v>
      </c>
      <c r="BR224" s="393">
        <v>10</v>
      </c>
      <c r="BS224" s="376">
        <v>1.55</v>
      </c>
      <c r="BT224" s="393">
        <v>10</v>
      </c>
      <c r="BU224" s="376">
        <v>1.55</v>
      </c>
      <c r="BV224" s="393">
        <v>10</v>
      </c>
      <c r="BW224" s="376">
        <v>1.55</v>
      </c>
      <c r="BX224" s="393">
        <v>10</v>
      </c>
      <c r="BY224" s="376">
        <v>1.55</v>
      </c>
    </row>
    <row r="225" spans="1:77" x14ac:dyDescent="0.25">
      <c r="A225" s="388" t="s">
        <v>287</v>
      </c>
      <c r="B225" s="388"/>
      <c r="C225" s="388"/>
      <c r="D225" s="389"/>
      <c r="E225" s="388"/>
      <c r="F225" s="388"/>
      <c r="G225" s="388"/>
      <c r="H225" s="388"/>
      <c r="I225" s="388"/>
      <c r="J225" s="388"/>
      <c r="K225" s="388"/>
      <c r="L225" s="388" t="str">
        <f t="shared" si="3"/>
        <v/>
      </c>
      <c r="M225" s="388"/>
      <c r="N225" s="388"/>
      <c r="O225" s="388"/>
      <c r="P225" s="388"/>
      <c r="Q225" s="388"/>
      <c r="R225" s="388"/>
      <c r="S225" s="388"/>
      <c r="T225" s="388"/>
      <c r="U225" s="388"/>
      <c r="V225" s="388"/>
      <c r="W225" s="388"/>
      <c r="X225" s="388"/>
      <c r="Y225" s="388"/>
      <c r="Z225" s="388"/>
      <c r="AA225" s="388"/>
      <c r="AB225" s="388"/>
      <c r="AC225" s="388"/>
      <c r="AD225" s="388"/>
      <c r="AE225" s="390"/>
      <c r="AF225" s="388"/>
      <c r="AG225" s="388"/>
      <c r="AH225" s="388"/>
      <c r="AI225" s="388"/>
      <c r="AJ225" s="388"/>
      <c r="AK225" s="388"/>
      <c r="AL225" s="388"/>
      <c r="AM225" s="388"/>
      <c r="AN225" s="388"/>
      <c r="AO225" s="388"/>
      <c r="AP225" s="388"/>
      <c r="AQ225" s="388"/>
      <c r="AR225" s="388"/>
      <c r="AS225" s="388"/>
      <c r="AT225" s="388"/>
      <c r="AU225" s="388"/>
      <c r="AV225" s="388"/>
      <c r="AW225" s="388"/>
      <c r="AX225" s="388"/>
      <c r="AY225" s="388"/>
      <c r="AZ225" s="388"/>
      <c r="BA225" s="388"/>
      <c r="BB225" s="388"/>
      <c r="BC225" s="388"/>
      <c r="BD225" s="388"/>
      <c r="BE225" s="388"/>
      <c r="BF225" s="388"/>
      <c r="BG225" s="388"/>
      <c r="BH225" s="388"/>
      <c r="BI225" s="388"/>
      <c r="BJ225" s="388"/>
      <c r="BK225" s="388"/>
      <c r="BL225" s="388"/>
      <c r="BM225" s="388"/>
      <c r="BN225" s="388"/>
      <c r="BO225" s="388">
        <v>1.9658</v>
      </c>
      <c r="BP225" s="388">
        <v>0</v>
      </c>
      <c r="BQ225" s="388">
        <v>1.75</v>
      </c>
      <c r="BR225" s="391">
        <v>10</v>
      </c>
      <c r="BS225" s="388">
        <v>1.55</v>
      </c>
      <c r="BT225" s="391">
        <v>10</v>
      </c>
      <c r="BU225" s="388">
        <v>1.55</v>
      </c>
      <c r="BV225" s="391">
        <v>10</v>
      </c>
      <c r="BW225" s="388">
        <v>1.55</v>
      </c>
      <c r="BX225" s="391">
        <v>10</v>
      </c>
      <c r="BY225" s="388">
        <v>1.55</v>
      </c>
    </row>
    <row r="226" spans="1:77" x14ac:dyDescent="0.25">
      <c r="A226" s="376" t="s">
        <v>311</v>
      </c>
      <c r="B226" s="376"/>
      <c r="C226" s="376"/>
      <c r="D226" s="392"/>
      <c r="E226" s="376"/>
      <c r="F226" s="376"/>
      <c r="G226" s="376"/>
      <c r="H226" s="376"/>
      <c r="I226" s="376"/>
      <c r="J226" s="376"/>
      <c r="K226" s="376"/>
      <c r="L226" s="376" t="str">
        <f t="shared" si="3"/>
        <v/>
      </c>
      <c r="M226" s="376"/>
      <c r="N226" s="376"/>
      <c r="O226" s="376"/>
      <c r="P226" s="376"/>
      <c r="Q226" s="376"/>
      <c r="R226" s="376"/>
      <c r="S226" s="376"/>
      <c r="T226" s="376"/>
      <c r="U226" s="376"/>
      <c r="V226" s="376"/>
      <c r="W226" s="376"/>
      <c r="X226" s="376"/>
      <c r="Y226" s="376"/>
      <c r="Z226" s="376"/>
      <c r="AA226" s="376"/>
      <c r="AB226" s="376"/>
      <c r="AC226" s="376"/>
      <c r="AD226" s="376"/>
      <c r="AE226" s="394"/>
      <c r="AF226" s="376"/>
      <c r="AG226" s="376"/>
      <c r="AH226" s="376"/>
      <c r="AI226" s="376"/>
      <c r="AJ226" s="376"/>
      <c r="AK226" s="376"/>
      <c r="AL226" s="376"/>
      <c r="AM226" s="376"/>
      <c r="AN226" s="376"/>
      <c r="AO226" s="376"/>
      <c r="AP226" s="376"/>
      <c r="AQ226" s="388"/>
      <c r="AR226" s="376"/>
      <c r="AS226" s="376"/>
      <c r="AT226" s="376"/>
      <c r="AU226" s="394"/>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v>1.9692000000000001</v>
      </c>
      <c r="BP226" s="376">
        <v>0</v>
      </c>
      <c r="BQ226" s="376">
        <v>1.75</v>
      </c>
      <c r="BR226" s="393">
        <v>10</v>
      </c>
      <c r="BS226" s="376">
        <v>1.55</v>
      </c>
      <c r="BT226" s="393">
        <v>10</v>
      </c>
      <c r="BU226" s="376">
        <v>1.55</v>
      </c>
      <c r="BV226" s="393">
        <v>10</v>
      </c>
      <c r="BW226" s="376">
        <v>1.55</v>
      </c>
      <c r="BX226" s="393">
        <v>10</v>
      </c>
      <c r="BY226" s="376">
        <v>1.55</v>
      </c>
    </row>
    <row r="227" spans="1:77" x14ac:dyDescent="0.25">
      <c r="A227" s="388" t="s">
        <v>320</v>
      </c>
      <c r="B227" s="388"/>
      <c r="C227" s="388"/>
      <c r="D227" s="389"/>
      <c r="E227" s="388"/>
      <c r="F227" s="388"/>
      <c r="G227" s="388"/>
      <c r="H227" s="388"/>
      <c r="I227" s="388"/>
      <c r="J227" s="388"/>
      <c r="K227" s="388"/>
      <c r="L227" s="388" t="str">
        <f t="shared" si="3"/>
        <v/>
      </c>
      <c r="M227" s="388"/>
      <c r="N227" s="388"/>
      <c r="O227" s="388"/>
      <c r="P227" s="388"/>
      <c r="Q227" s="388"/>
      <c r="R227" s="388"/>
      <c r="S227" s="388"/>
      <c r="T227" s="388"/>
      <c r="U227" s="388"/>
      <c r="V227" s="388"/>
      <c r="W227" s="388"/>
      <c r="X227" s="388"/>
      <c r="Y227" s="388"/>
      <c r="Z227" s="388"/>
      <c r="AA227" s="388"/>
      <c r="AB227" s="388"/>
      <c r="AC227" s="388"/>
      <c r="AD227" s="388"/>
      <c r="AE227" s="390"/>
      <c r="AF227" s="388"/>
      <c r="AG227" s="388"/>
      <c r="AH227" s="388"/>
      <c r="AI227" s="388"/>
      <c r="AJ227" s="388"/>
      <c r="AK227" s="388"/>
      <c r="AL227" s="388"/>
      <c r="AM227" s="388"/>
      <c r="AN227" s="388"/>
      <c r="AO227" s="388"/>
      <c r="AP227" s="388"/>
      <c r="AQ227" s="388"/>
      <c r="AR227" s="388"/>
      <c r="AS227" s="388"/>
      <c r="AT227" s="388"/>
      <c r="AU227" s="388"/>
      <c r="AV227" s="388"/>
      <c r="AW227" s="388"/>
      <c r="AX227" s="388"/>
      <c r="AY227" s="388"/>
      <c r="AZ227" s="388"/>
      <c r="BA227" s="388"/>
      <c r="BB227" s="388"/>
      <c r="BC227" s="388"/>
      <c r="BD227" s="388"/>
      <c r="BE227" s="388"/>
      <c r="BF227" s="388"/>
      <c r="BG227" s="388"/>
      <c r="BH227" s="388"/>
      <c r="BI227" s="388"/>
      <c r="BJ227" s="388"/>
      <c r="BK227" s="388"/>
      <c r="BL227" s="388"/>
      <c r="BM227" s="388"/>
      <c r="BN227" s="388"/>
      <c r="BO227" s="388">
        <v>1.9692000000000001</v>
      </c>
      <c r="BP227" s="388">
        <v>0</v>
      </c>
      <c r="BQ227" s="388">
        <v>1.75</v>
      </c>
      <c r="BR227" s="391">
        <v>10</v>
      </c>
      <c r="BS227" s="388">
        <v>1.55</v>
      </c>
      <c r="BT227" s="391">
        <v>10</v>
      </c>
      <c r="BU227" s="388">
        <v>1.55</v>
      </c>
      <c r="BV227" s="391">
        <v>10</v>
      </c>
      <c r="BW227" s="388">
        <v>1.55</v>
      </c>
      <c r="BX227" s="391">
        <v>10</v>
      </c>
      <c r="BY227" s="388">
        <v>1.55</v>
      </c>
    </row>
    <row r="228" spans="1:77" x14ac:dyDescent="0.25">
      <c r="A228" s="376" t="s">
        <v>1641</v>
      </c>
      <c r="B228" s="376"/>
      <c r="C228" s="392"/>
      <c r="D228" s="392"/>
      <c r="E228" s="376"/>
      <c r="F228" s="376"/>
      <c r="G228" s="376"/>
      <c r="H228" s="376"/>
      <c r="I228" s="376"/>
      <c r="J228" s="376"/>
      <c r="K228" s="376"/>
      <c r="L228" s="376" t="str">
        <f t="shared" si="3"/>
        <v/>
      </c>
      <c r="M228" s="376"/>
      <c r="N228" s="376"/>
      <c r="O228" s="376"/>
      <c r="P228" s="376"/>
      <c r="Q228" s="376"/>
      <c r="R228" s="376"/>
      <c r="S228" s="376"/>
      <c r="T228" s="376"/>
      <c r="U228" s="376"/>
      <c r="V228" s="376"/>
      <c r="W228" s="376"/>
      <c r="X228" s="376"/>
      <c r="Y228" s="376"/>
      <c r="Z228" s="376"/>
      <c r="AA228" s="376"/>
      <c r="AB228" s="376"/>
      <c r="AC228" s="376"/>
      <c r="AD228" s="376"/>
      <c r="AE228" s="394"/>
      <c r="AF228" s="376"/>
      <c r="AG228" s="376"/>
      <c r="AH228" s="376"/>
      <c r="AI228" s="376"/>
      <c r="AJ228" s="376"/>
      <c r="AK228" s="376"/>
      <c r="AL228" s="376"/>
      <c r="AM228" s="376"/>
      <c r="AN228" s="376"/>
      <c r="AO228" s="376"/>
      <c r="AP228" s="376"/>
      <c r="AQ228" s="376"/>
      <c r="AR228" s="376"/>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v>2.4500000000000002</v>
      </c>
      <c r="BP228" s="376">
        <v>0</v>
      </c>
      <c r="BQ228" s="376">
        <v>2.0499999999999998</v>
      </c>
      <c r="BR228" s="393">
        <v>4</v>
      </c>
      <c r="BS228" s="376">
        <v>1.95</v>
      </c>
      <c r="BT228" s="393">
        <v>10</v>
      </c>
      <c r="BU228" s="376">
        <v>1.75</v>
      </c>
      <c r="BV228" s="393">
        <v>15</v>
      </c>
      <c r="BW228" s="376">
        <v>1.49</v>
      </c>
      <c r="BX228" s="393">
        <v>36</v>
      </c>
      <c r="BY228" s="376">
        <v>1.36</v>
      </c>
    </row>
    <row r="229" spans="1:77" x14ac:dyDescent="0.25">
      <c r="A229" s="388" t="s">
        <v>1643</v>
      </c>
      <c r="B229" s="388"/>
      <c r="C229" s="388"/>
      <c r="D229" s="389"/>
      <c r="E229" s="388"/>
      <c r="F229" s="388"/>
      <c r="G229" s="388"/>
      <c r="H229" s="388"/>
      <c r="I229" s="388"/>
      <c r="J229" s="388"/>
      <c r="K229" s="388"/>
      <c r="L229" s="388" t="str">
        <f t="shared" si="3"/>
        <v/>
      </c>
      <c r="M229" s="388"/>
      <c r="N229" s="388"/>
      <c r="O229" s="388"/>
      <c r="P229" s="388"/>
      <c r="Q229" s="388"/>
      <c r="R229" s="388"/>
      <c r="S229" s="388"/>
      <c r="T229" s="388"/>
      <c r="U229" s="388"/>
      <c r="V229" s="388"/>
      <c r="W229" s="388"/>
      <c r="X229" s="388"/>
      <c r="Y229" s="388"/>
      <c r="Z229" s="388"/>
      <c r="AA229" s="388"/>
      <c r="AB229" s="388"/>
      <c r="AC229" s="388"/>
      <c r="AD229" s="388"/>
      <c r="AE229" s="388"/>
      <c r="AF229" s="388"/>
      <c r="AG229" s="388"/>
      <c r="AH229" s="388"/>
      <c r="AI229" s="388"/>
      <c r="AJ229" s="388"/>
      <c r="AK229" s="388"/>
      <c r="AL229" s="388"/>
      <c r="AM229" s="388"/>
      <c r="AN229" s="388"/>
      <c r="AO229" s="388"/>
      <c r="AP229" s="388"/>
      <c r="AQ229" s="388"/>
      <c r="AR229" s="388"/>
      <c r="AS229" s="388"/>
      <c r="AT229" s="388"/>
      <c r="AU229" s="388"/>
      <c r="AV229" s="388"/>
      <c r="AW229" s="388"/>
      <c r="AX229" s="388"/>
      <c r="AY229" s="388"/>
      <c r="AZ229" s="388"/>
      <c r="BA229" s="388"/>
      <c r="BB229" s="388"/>
      <c r="BC229" s="388"/>
      <c r="BD229" s="388"/>
      <c r="BE229" s="388"/>
      <c r="BF229" s="388"/>
      <c r="BG229" s="388"/>
      <c r="BH229" s="388"/>
      <c r="BI229" s="388"/>
      <c r="BJ229" s="388"/>
      <c r="BK229" s="388"/>
      <c r="BL229" s="388"/>
      <c r="BM229" s="388"/>
      <c r="BN229" s="388"/>
      <c r="BO229" s="388">
        <v>2.4500000000000002</v>
      </c>
      <c r="BP229" s="388">
        <v>0</v>
      </c>
      <c r="BQ229" s="388">
        <v>2.0499999999999998</v>
      </c>
      <c r="BR229" s="391">
        <v>4</v>
      </c>
      <c r="BS229" s="388">
        <v>1.95</v>
      </c>
      <c r="BT229" s="391">
        <v>10</v>
      </c>
      <c r="BU229" s="388">
        <v>1.75</v>
      </c>
      <c r="BV229" s="391">
        <v>15</v>
      </c>
      <c r="BW229" s="388">
        <v>1.49</v>
      </c>
      <c r="BX229" s="391">
        <v>36</v>
      </c>
      <c r="BY229" s="388">
        <v>1.36</v>
      </c>
    </row>
    <row r="230" spans="1:77" x14ac:dyDescent="0.25">
      <c r="A230" s="376" t="s">
        <v>1642</v>
      </c>
      <c r="B230" s="376"/>
      <c r="C230" s="392"/>
      <c r="D230" s="392"/>
      <c r="E230" s="376"/>
      <c r="F230" s="376"/>
      <c r="G230" s="376"/>
      <c r="H230" s="376"/>
      <c r="I230" s="376"/>
      <c r="J230" s="376"/>
      <c r="K230" s="376"/>
      <c r="L230" s="376" t="str">
        <f t="shared" si="3"/>
        <v/>
      </c>
      <c r="M230" s="376"/>
      <c r="N230" s="376"/>
      <c r="O230" s="376"/>
      <c r="P230" s="376"/>
      <c r="Q230" s="376"/>
      <c r="R230" s="376"/>
      <c r="S230" s="376"/>
      <c r="T230" s="376"/>
      <c r="U230" s="376"/>
      <c r="V230" s="376"/>
      <c r="W230" s="376"/>
      <c r="X230" s="376"/>
      <c r="Y230" s="376"/>
      <c r="Z230" s="376"/>
      <c r="AA230" s="376"/>
      <c r="AB230" s="376"/>
      <c r="AC230" s="376"/>
      <c r="AD230" s="376"/>
      <c r="AE230" s="394"/>
      <c r="AF230" s="376"/>
      <c r="AG230" s="376"/>
      <c r="AH230" s="376"/>
      <c r="AI230" s="376"/>
      <c r="AJ230" s="376"/>
      <c r="AK230" s="376"/>
      <c r="AL230" s="376"/>
      <c r="AM230" s="376"/>
      <c r="AN230" s="376"/>
      <c r="AO230" s="376"/>
      <c r="AP230" s="376"/>
      <c r="AQ230" s="376"/>
      <c r="AR230" s="376"/>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v>2.4500000000000002</v>
      </c>
      <c r="BP230" s="376">
        <v>0</v>
      </c>
      <c r="BQ230" s="376">
        <v>2.0499999999999998</v>
      </c>
      <c r="BR230" s="393">
        <v>4</v>
      </c>
      <c r="BS230" s="376">
        <v>1.95</v>
      </c>
      <c r="BT230" s="393">
        <v>10</v>
      </c>
      <c r="BU230" s="376">
        <v>1.75</v>
      </c>
      <c r="BV230" s="393">
        <v>15</v>
      </c>
      <c r="BW230" s="376">
        <v>1.49</v>
      </c>
      <c r="BX230" s="393">
        <v>36</v>
      </c>
      <c r="BY230" s="376">
        <v>1.36</v>
      </c>
    </row>
    <row r="231" spans="1:77" x14ac:dyDescent="0.25">
      <c r="A231" s="388" t="s">
        <v>200</v>
      </c>
      <c r="B231" s="388"/>
      <c r="C231" s="388"/>
      <c r="D231" s="389"/>
      <c r="E231" s="388"/>
      <c r="F231" s="388"/>
      <c r="G231" s="388"/>
      <c r="H231" s="388"/>
      <c r="I231" s="388"/>
      <c r="J231" s="388"/>
      <c r="K231" s="388"/>
      <c r="L231" s="388" t="str">
        <f t="shared" si="3"/>
        <v/>
      </c>
      <c r="M231" s="388"/>
      <c r="N231" s="388"/>
      <c r="O231" s="388"/>
      <c r="P231" s="388"/>
      <c r="Q231" s="388"/>
      <c r="R231" s="388"/>
      <c r="S231" s="388"/>
      <c r="T231" s="388"/>
      <c r="U231" s="388"/>
      <c r="V231" s="388"/>
      <c r="W231" s="388"/>
      <c r="X231" s="388"/>
      <c r="Y231" s="388"/>
      <c r="Z231" s="388"/>
      <c r="AA231" s="388"/>
      <c r="AB231" s="388"/>
      <c r="AC231" s="388"/>
      <c r="AD231" s="388"/>
      <c r="AE231" s="390"/>
      <c r="AF231" s="388"/>
      <c r="AG231" s="388"/>
      <c r="AH231" s="388"/>
      <c r="AI231" s="388"/>
      <c r="AJ231" s="388"/>
      <c r="AK231" s="388"/>
      <c r="AL231" s="388"/>
      <c r="AM231" s="388"/>
      <c r="AN231" s="388"/>
      <c r="AO231" s="388"/>
      <c r="AP231" s="388"/>
      <c r="AQ231" s="388"/>
      <c r="AR231" s="388"/>
      <c r="AS231" s="388"/>
      <c r="AT231" s="388"/>
      <c r="AU231" s="388"/>
      <c r="AV231" s="388"/>
      <c r="AW231" s="388"/>
      <c r="AX231" s="388"/>
      <c r="AY231" s="388"/>
      <c r="AZ231" s="388"/>
      <c r="BA231" s="388"/>
      <c r="BB231" s="388"/>
      <c r="BC231" s="388"/>
      <c r="BD231" s="388"/>
      <c r="BE231" s="388"/>
      <c r="BF231" s="388"/>
      <c r="BG231" s="388"/>
      <c r="BH231" s="388"/>
      <c r="BI231" s="388"/>
      <c r="BJ231" s="388"/>
      <c r="BK231" s="388"/>
      <c r="BL231" s="388"/>
      <c r="BM231" s="388"/>
      <c r="BN231" s="388"/>
      <c r="BO231" s="388">
        <v>2.4900000000000002</v>
      </c>
      <c r="BP231" s="388">
        <v>0</v>
      </c>
      <c r="BQ231" s="388">
        <v>2.19</v>
      </c>
      <c r="BR231" s="391">
        <v>5</v>
      </c>
      <c r="BS231" s="388">
        <v>2.0499999999999998</v>
      </c>
      <c r="BT231" s="391">
        <v>10</v>
      </c>
      <c r="BU231" s="388">
        <v>1.85</v>
      </c>
      <c r="BV231" s="391">
        <v>20</v>
      </c>
      <c r="BW231" s="388">
        <v>1.42</v>
      </c>
      <c r="BX231" s="391">
        <v>20</v>
      </c>
      <c r="BY231" s="388">
        <v>1.42</v>
      </c>
    </row>
    <row r="232" spans="1:77" x14ac:dyDescent="0.25">
      <c r="A232" s="376" t="s">
        <v>233</v>
      </c>
      <c r="B232" s="376"/>
      <c r="C232" s="376"/>
      <c r="D232" s="392"/>
      <c r="E232" s="376"/>
      <c r="F232" s="376"/>
      <c r="G232" s="376"/>
      <c r="H232" s="376"/>
      <c r="I232" s="376"/>
      <c r="J232" s="376"/>
      <c r="K232" s="376"/>
      <c r="L232" s="376" t="str">
        <f t="shared" si="3"/>
        <v/>
      </c>
      <c r="M232" s="376"/>
      <c r="N232" s="376"/>
      <c r="O232" s="376"/>
      <c r="P232" s="376"/>
      <c r="Q232" s="376"/>
      <c r="R232" s="376"/>
      <c r="S232" s="376"/>
      <c r="T232" s="376"/>
      <c r="U232" s="376"/>
      <c r="V232" s="376"/>
      <c r="W232" s="376"/>
      <c r="X232" s="376"/>
      <c r="Y232" s="376"/>
      <c r="Z232" s="376"/>
      <c r="AA232" s="388"/>
      <c r="AB232" s="376"/>
      <c r="AC232" s="376"/>
      <c r="AD232" s="376"/>
      <c r="AE232" s="394"/>
      <c r="AF232" s="376"/>
      <c r="AG232" s="376"/>
      <c r="AH232" s="376"/>
      <c r="AI232" s="376"/>
      <c r="AJ232" s="376"/>
      <c r="AK232" s="376"/>
      <c r="AL232" s="376"/>
      <c r="AM232" s="376"/>
      <c r="AN232" s="376"/>
      <c r="AO232" s="376"/>
      <c r="AP232" s="376"/>
      <c r="AQ232" s="376"/>
      <c r="AR232" s="376"/>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v>2.4900000000000002</v>
      </c>
      <c r="BP232" s="376">
        <v>0</v>
      </c>
      <c r="BQ232" s="376">
        <v>2.19</v>
      </c>
      <c r="BR232" s="393">
        <v>5</v>
      </c>
      <c r="BS232" s="376">
        <v>2.0499999999999998</v>
      </c>
      <c r="BT232" s="393">
        <v>10</v>
      </c>
      <c r="BU232" s="376">
        <v>1.85</v>
      </c>
      <c r="BV232" s="393">
        <v>20</v>
      </c>
      <c r="BW232" s="376">
        <v>1.42</v>
      </c>
      <c r="BX232" s="393">
        <v>20</v>
      </c>
      <c r="BY232" s="376">
        <v>1.42</v>
      </c>
    </row>
    <row r="233" spans="1:77" x14ac:dyDescent="0.25">
      <c r="A233" s="388" t="s">
        <v>1346</v>
      </c>
      <c r="B233" s="388"/>
      <c r="C233" s="388"/>
      <c r="D233" s="389"/>
      <c r="E233" s="388"/>
      <c r="F233" s="388"/>
      <c r="G233" s="388"/>
      <c r="H233" s="388"/>
      <c r="I233" s="388"/>
      <c r="J233" s="388"/>
      <c r="K233" s="388"/>
      <c r="L233" s="388" t="str">
        <f t="shared" si="3"/>
        <v/>
      </c>
      <c r="M233" s="388"/>
      <c r="N233" s="388"/>
      <c r="O233" s="388"/>
      <c r="P233" s="388"/>
      <c r="Q233" s="388"/>
      <c r="R233" s="388"/>
      <c r="S233" s="388"/>
      <c r="T233" s="388"/>
      <c r="U233" s="388"/>
      <c r="V233" s="388"/>
      <c r="W233" s="388"/>
      <c r="X233" s="388"/>
      <c r="Y233" s="388"/>
      <c r="Z233" s="388"/>
      <c r="AA233" s="388"/>
      <c r="AB233" s="388"/>
      <c r="AC233" s="388"/>
      <c r="AD233" s="388"/>
      <c r="AE233" s="390"/>
      <c r="AF233" s="388"/>
      <c r="AG233" s="388"/>
      <c r="AH233" s="388"/>
      <c r="AI233" s="388"/>
      <c r="AJ233" s="388"/>
      <c r="AK233" s="388"/>
      <c r="AL233" s="388"/>
      <c r="AM233" s="388"/>
      <c r="AN233" s="388"/>
      <c r="AO233" s="388"/>
      <c r="AP233" s="388"/>
      <c r="AQ233" s="388"/>
      <c r="AR233" s="388"/>
      <c r="AS233" s="388"/>
      <c r="AT233" s="388"/>
      <c r="AU233" s="388"/>
      <c r="AV233" s="388"/>
      <c r="AW233" s="388"/>
      <c r="AX233" s="388"/>
      <c r="AY233" s="388"/>
      <c r="AZ233" s="388"/>
      <c r="BA233" s="388"/>
      <c r="BB233" s="388"/>
      <c r="BC233" s="388"/>
      <c r="BD233" s="388"/>
      <c r="BE233" s="388"/>
      <c r="BF233" s="388"/>
      <c r="BG233" s="388"/>
      <c r="BH233" s="388"/>
      <c r="BI233" s="388"/>
      <c r="BJ233" s="388"/>
      <c r="BK233" s="388"/>
      <c r="BL233" s="388"/>
      <c r="BM233" s="388"/>
      <c r="BN233" s="388"/>
      <c r="BO233" s="388">
        <v>2.25</v>
      </c>
      <c r="BP233" s="388">
        <v>0</v>
      </c>
      <c r="BQ233" s="388">
        <v>2.09</v>
      </c>
      <c r="BR233" s="391">
        <v>10</v>
      </c>
      <c r="BS233" s="388">
        <v>1.99</v>
      </c>
      <c r="BT233" s="391">
        <v>25</v>
      </c>
      <c r="BU233" s="388">
        <v>1.9</v>
      </c>
      <c r="BV233" s="391">
        <v>150</v>
      </c>
      <c r="BW233" s="388">
        <v>1.5</v>
      </c>
      <c r="BX233" s="391">
        <v>150</v>
      </c>
      <c r="BY233" s="388">
        <v>1.5</v>
      </c>
    </row>
    <row r="234" spans="1:77" x14ac:dyDescent="0.25">
      <c r="A234" s="376" t="s">
        <v>192</v>
      </c>
      <c r="B234" s="376"/>
      <c r="C234" s="376"/>
      <c r="D234" s="392"/>
      <c r="E234" s="376"/>
      <c r="F234" s="376"/>
      <c r="G234" s="376"/>
      <c r="H234" s="376"/>
      <c r="I234" s="376"/>
      <c r="J234" s="376"/>
      <c r="K234" s="376"/>
      <c r="L234" s="376" t="str">
        <f t="shared" si="3"/>
        <v/>
      </c>
      <c r="M234" s="376"/>
      <c r="N234" s="376"/>
      <c r="O234" s="376"/>
      <c r="P234" s="376"/>
      <c r="Q234" s="376"/>
      <c r="R234" s="376"/>
      <c r="S234" s="376"/>
      <c r="T234" s="376"/>
      <c r="U234" s="376"/>
      <c r="V234" s="376"/>
      <c r="W234" s="376"/>
      <c r="X234" s="376"/>
      <c r="Y234" s="376"/>
      <c r="Z234" s="376"/>
      <c r="AA234" s="388"/>
      <c r="AB234" s="376"/>
      <c r="AC234" s="376"/>
      <c r="AD234" s="376"/>
      <c r="AE234" s="394"/>
      <c r="AF234" s="376"/>
      <c r="AG234" s="376"/>
      <c r="AH234" s="376"/>
      <c r="AI234" s="376"/>
      <c r="AJ234" s="376"/>
      <c r="AK234" s="376"/>
      <c r="AL234" s="376"/>
      <c r="AM234" s="376"/>
      <c r="AN234" s="376"/>
      <c r="AO234" s="376"/>
      <c r="AP234" s="376"/>
      <c r="AQ234" s="376"/>
      <c r="AR234" s="376"/>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v>2.85</v>
      </c>
      <c r="BP234" s="376">
        <v>0</v>
      </c>
      <c r="BQ234" s="376">
        <v>2.75</v>
      </c>
      <c r="BR234" s="393">
        <v>5</v>
      </c>
      <c r="BS234" s="376">
        <v>2.25</v>
      </c>
      <c r="BT234" s="393">
        <v>10</v>
      </c>
      <c r="BU234" s="376">
        <v>1.99</v>
      </c>
      <c r="BV234" s="393">
        <v>15</v>
      </c>
      <c r="BW234" s="376">
        <v>1.75</v>
      </c>
      <c r="BX234" s="393">
        <v>25</v>
      </c>
      <c r="BY234" s="376">
        <v>1.59</v>
      </c>
    </row>
    <row r="235" spans="1:77" x14ac:dyDescent="0.25">
      <c r="A235" s="388" t="s">
        <v>186</v>
      </c>
      <c r="B235" s="388"/>
      <c r="C235" s="388"/>
      <c r="D235" s="389"/>
      <c r="E235" s="388"/>
      <c r="F235" s="388"/>
      <c r="G235" s="388"/>
      <c r="H235" s="388"/>
      <c r="I235" s="388"/>
      <c r="J235" s="388"/>
      <c r="K235" s="388"/>
      <c r="L235" s="388" t="str">
        <f t="shared" si="3"/>
        <v/>
      </c>
      <c r="M235" s="388"/>
      <c r="N235" s="388"/>
      <c r="O235" s="388"/>
      <c r="P235" s="388"/>
      <c r="Q235" s="388"/>
      <c r="R235" s="388"/>
      <c r="S235" s="388"/>
      <c r="T235" s="388"/>
      <c r="U235" s="388"/>
      <c r="V235" s="388"/>
      <c r="W235" s="388"/>
      <c r="X235" s="388"/>
      <c r="Y235" s="388"/>
      <c r="Z235" s="388"/>
      <c r="AA235" s="388"/>
      <c r="AB235" s="388"/>
      <c r="AC235" s="388"/>
      <c r="AD235" s="388"/>
      <c r="AE235" s="388"/>
      <c r="AF235" s="388"/>
      <c r="AG235" s="388"/>
      <c r="AH235" s="388"/>
      <c r="AI235" s="388"/>
      <c r="AJ235" s="388"/>
      <c r="AK235" s="388"/>
      <c r="AL235" s="388"/>
      <c r="AM235" s="388"/>
      <c r="AN235" s="388"/>
      <c r="AO235" s="388"/>
      <c r="AP235" s="388"/>
      <c r="AQ235" s="388"/>
      <c r="AR235" s="388"/>
      <c r="AS235" s="388"/>
      <c r="AT235" s="388"/>
      <c r="AU235" s="388"/>
      <c r="AV235" s="388"/>
      <c r="AW235" s="388"/>
      <c r="AX235" s="388"/>
      <c r="AY235" s="388"/>
      <c r="AZ235" s="388"/>
      <c r="BA235" s="388"/>
      <c r="BB235" s="388"/>
      <c r="BC235" s="388"/>
      <c r="BD235" s="388"/>
      <c r="BE235" s="388"/>
      <c r="BF235" s="388"/>
      <c r="BG235" s="388"/>
      <c r="BH235" s="388"/>
      <c r="BI235" s="388"/>
      <c r="BJ235" s="388"/>
      <c r="BK235" s="388"/>
      <c r="BL235" s="388"/>
      <c r="BM235" s="388"/>
      <c r="BN235" s="388"/>
      <c r="BO235" s="388">
        <v>2.92</v>
      </c>
      <c r="BP235" s="388">
        <v>0</v>
      </c>
      <c r="BQ235" s="388">
        <v>2.69</v>
      </c>
      <c r="BR235" s="391">
        <v>3</v>
      </c>
      <c r="BS235" s="388">
        <v>2.0499999999999998</v>
      </c>
      <c r="BT235" s="391">
        <v>5</v>
      </c>
      <c r="BU235" s="388">
        <v>1.85</v>
      </c>
      <c r="BV235" s="391">
        <v>12</v>
      </c>
      <c r="BW235" s="388">
        <v>1.65</v>
      </c>
      <c r="BX235" s="391">
        <v>25</v>
      </c>
      <c r="BY235" s="388">
        <v>1.49</v>
      </c>
    </row>
    <row r="236" spans="1:77" x14ac:dyDescent="0.25">
      <c r="A236" s="376" t="s">
        <v>193</v>
      </c>
      <c r="B236" s="376"/>
      <c r="C236" s="392"/>
      <c r="D236" s="392"/>
      <c r="E236" s="376"/>
      <c r="F236" s="376"/>
      <c r="G236" s="376"/>
      <c r="H236" s="376"/>
      <c r="I236" s="376"/>
      <c r="J236" s="376"/>
      <c r="K236" s="376"/>
      <c r="L236" s="376" t="str">
        <f t="shared" si="3"/>
        <v/>
      </c>
      <c r="M236" s="376"/>
      <c r="N236" s="376"/>
      <c r="O236" s="376"/>
      <c r="P236" s="376"/>
      <c r="Q236" s="376"/>
      <c r="R236" s="376"/>
      <c r="S236" s="376"/>
      <c r="T236" s="376"/>
      <c r="U236" s="376"/>
      <c r="V236" s="376"/>
      <c r="W236" s="376"/>
      <c r="X236" s="376"/>
      <c r="Y236" s="376"/>
      <c r="Z236" s="376"/>
      <c r="AA236" s="376"/>
      <c r="AB236" s="376"/>
      <c r="AC236" s="376"/>
      <c r="AD236" s="376"/>
      <c r="AE236" s="394"/>
      <c r="AF236" s="376"/>
      <c r="AG236" s="376"/>
      <c r="AH236" s="376"/>
      <c r="AI236" s="376"/>
      <c r="AJ236" s="376"/>
      <c r="AK236" s="376"/>
      <c r="AL236" s="376"/>
      <c r="AM236" s="376"/>
      <c r="AN236" s="376"/>
      <c r="AO236" s="376"/>
      <c r="AP236" s="376"/>
      <c r="AQ236" s="376"/>
      <c r="AR236" s="376"/>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v>2.92</v>
      </c>
      <c r="BP236" s="376">
        <v>0</v>
      </c>
      <c r="BQ236" s="376">
        <v>2.85</v>
      </c>
      <c r="BR236" s="393">
        <v>2</v>
      </c>
      <c r="BS236" s="376">
        <v>2.75</v>
      </c>
      <c r="BT236" s="393">
        <v>5</v>
      </c>
      <c r="BU236" s="376">
        <v>2.15</v>
      </c>
      <c r="BV236" s="393">
        <v>15</v>
      </c>
      <c r="BW236" s="376">
        <v>1.69</v>
      </c>
      <c r="BX236" s="393">
        <v>25</v>
      </c>
      <c r="BY236" s="376">
        <v>1.49</v>
      </c>
    </row>
    <row r="237" spans="1:77" x14ac:dyDescent="0.25">
      <c r="A237" s="388" t="s">
        <v>15</v>
      </c>
      <c r="B237" s="388"/>
      <c r="C237" s="388"/>
      <c r="D237" s="389"/>
      <c r="E237" s="388"/>
      <c r="F237" s="388"/>
      <c r="G237" s="388"/>
      <c r="H237" s="388"/>
      <c r="I237" s="388"/>
      <c r="J237" s="388"/>
      <c r="K237" s="388"/>
      <c r="L237" s="388" t="str">
        <f t="shared" si="3"/>
        <v/>
      </c>
      <c r="M237" s="388"/>
      <c r="N237" s="388"/>
      <c r="O237" s="388"/>
      <c r="P237" s="388"/>
      <c r="Q237" s="388"/>
      <c r="R237" s="388"/>
      <c r="S237" s="388"/>
      <c r="T237" s="388"/>
      <c r="U237" s="388"/>
      <c r="V237" s="388"/>
      <c r="W237" s="388"/>
      <c r="X237" s="388"/>
      <c r="Y237" s="388"/>
      <c r="Z237" s="388"/>
      <c r="AA237" s="388"/>
      <c r="AB237" s="388"/>
      <c r="AC237" s="388"/>
      <c r="AD237" s="388"/>
      <c r="AE237" s="390"/>
      <c r="AF237" s="388"/>
      <c r="AG237" s="388"/>
      <c r="AH237" s="388"/>
      <c r="AI237" s="388"/>
      <c r="AJ237" s="388"/>
      <c r="AK237" s="388"/>
      <c r="AL237" s="388"/>
      <c r="AM237" s="388"/>
      <c r="AN237" s="388"/>
      <c r="AO237" s="388"/>
      <c r="AP237" s="388"/>
      <c r="AQ237" s="388"/>
      <c r="AR237" s="388"/>
      <c r="AS237" s="388"/>
      <c r="AT237" s="388"/>
      <c r="AU237" s="388"/>
      <c r="AV237" s="388"/>
      <c r="AW237" s="388"/>
      <c r="AX237" s="388"/>
      <c r="AY237" s="388"/>
      <c r="AZ237" s="388"/>
      <c r="BA237" s="388"/>
      <c r="BB237" s="388"/>
      <c r="BC237" s="388"/>
      <c r="BD237" s="388"/>
      <c r="BE237" s="388"/>
      <c r="BF237" s="388"/>
      <c r="BG237" s="388"/>
      <c r="BH237" s="388"/>
      <c r="BI237" s="388"/>
      <c r="BJ237" s="388"/>
      <c r="BK237" s="388"/>
      <c r="BL237" s="388"/>
      <c r="BM237" s="388"/>
      <c r="BN237" s="388"/>
      <c r="BO237" s="388">
        <v>2.59</v>
      </c>
      <c r="BP237" s="388">
        <v>0</v>
      </c>
      <c r="BQ237" s="388">
        <v>2.39</v>
      </c>
      <c r="BR237" s="391">
        <v>5</v>
      </c>
      <c r="BS237" s="388">
        <v>2.15</v>
      </c>
      <c r="BT237" s="391">
        <v>10</v>
      </c>
      <c r="BU237" s="388">
        <v>1.99</v>
      </c>
      <c r="BV237" s="391">
        <v>20</v>
      </c>
      <c r="BW237" s="388">
        <v>1.79</v>
      </c>
      <c r="BX237" s="391">
        <v>40</v>
      </c>
      <c r="BY237" s="388">
        <v>1.55</v>
      </c>
    </row>
    <row r="238" spans="1:77" x14ac:dyDescent="0.25">
      <c r="A238" s="376" t="s">
        <v>1345</v>
      </c>
      <c r="B238" s="376"/>
      <c r="C238" s="376"/>
      <c r="D238" s="392"/>
      <c r="E238" s="376"/>
      <c r="F238" s="376"/>
      <c r="G238" s="376"/>
      <c r="H238" s="376"/>
      <c r="I238" s="376"/>
      <c r="J238" s="376"/>
      <c r="K238" s="376"/>
      <c r="L238" s="376" t="str">
        <f t="shared" si="3"/>
        <v/>
      </c>
      <c r="M238" s="376"/>
      <c r="N238" s="376"/>
      <c r="O238" s="376"/>
      <c r="P238" s="376"/>
      <c r="Q238" s="376"/>
      <c r="R238" s="376"/>
      <c r="S238" s="376"/>
      <c r="T238" s="376"/>
      <c r="U238" s="376"/>
      <c r="V238" s="376"/>
      <c r="W238" s="376"/>
      <c r="X238" s="376"/>
      <c r="Y238" s="376"/>
      <c r="Z238" s="376"/>
      <c r="AA238" s="376"/>
      <c r="AB238" s="376"/>
      <c r="AC238" s="376"/>
      <c r="AD238" s="376"/>
      <c r="AE238" s="394"/>
      <c r="AF238" s="376"/>
      <c r="AG238" s="376"/>
      <c r="AH238" s="376"/>
      <c r="AI238" s="376"/>
      <c r="AJ238" s="376"/>
      <c r="AK238" s="376"/>
      <c r="AL238" s="376"/>
      <c r="AM238" s="376"/>
      <c r="AN238" s="376"/>
      <c r="AO238" s="376"/>
      <c r="AP238" s="376"/>
      <c r="AQ238" s="376"/>
      <c r="AR238" s="376"/>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v>2.4900000000000002</v>
      </c>
      <c r="BP238" s="376">
        <v>0</v>
      </c>
      <c r="BQ238" s="376">
        <v>2.29</v>
      </c>
      <c r="BR238" s="393">
        <v>10</v>
      </c>
      <c r="BS238" s="376">
        <v>2.19</v>
      </c>
      <c r="BT238" s="393">
        <v>25</v>
      </c>
      <c r="BU238" s="376">
        <v>2.0499999999999998</v>
      </c>
      <c r="BV238" s="393">
        <v>150</v>
      </c>
      <c r="BW238" s="376">
        <v>1.65</v>
      </c>
      <c r="BX238" s="393">
        <v>150</v>
      </c>
      <c r="BY238" s="376">
        <v>1.65</v>
      </c>
    </row>
    <row r="239" spans="1:77" x14ac:dyDescent="0.25">
      <c r="A239" s="388" t="s">
        <v>6</v>
      </c>
      <c r="B239" s="388"/>
      <c r="C239" s="389"/>
      <c r="D239" s="389"/>
      <c r="E239" s="388"/>
      <c r="F239" s="388"/>
      <c r="G239" s="388"/>
      <c r="H239" s="388"/>
      <c r="I239" s="388"/>
      <c r="J239" s="388"/>
      <c r="K239" s="388"/>
      <c r="L239" s="388" t="str">
        <f t="shared" si="3"/>
        <v/>
      </c>
      <c r="M239" s="388"/>
      <c r="N239" s="388"/>
      <c r="O239" s="388"/>
      <c r="P239" s="388"/>
      <c r="Q239" s="388"/>
      <c r="R239" s="388"/>
      <c r="S239" s="388"/>
      <c r="T239" s="388"/>
      <c r="U239" s="388"/>
      <c r="V239" s="388"/>
      <c r="W239" s="388"/>
      <c r="X239" s="388"/>
      <c r="Y239" s="388"/>
      <c r="Z239" s="388"/>
      <c r="AA239" s="388"/>
      <c r="AB239" s="388"/>
      <c r="AC239" s="388"/>
      <c r="AD239" s="388"/>
      <c r="AE239" s="390"/>
      <c r="AF239" s="388"/>
      <c r="AG239" s="388"/>
      <c r="AH239" s="388"/>
      <c r="AI239" s="388"/>
      <c r="AJ239" s="388"/>
      <c r="AK239" s="388"/>
      <c r="AL239" s="388"/>
      <c r="AM239" s="388"/>
      <c r="AN239" s="388"/>
      <c r="AO239" s="388"/>
      <c r="AP239" s="388"/>
      <c r="AQ239" s="388"/>
      <c r="AR239" s="388"/>
      <c r="AS239" s="388"/>
      <c r="AT239" s="388"/>
      <c r="AU239" s="388"/>
      <c r="AV239" s="388"/>
      <c r="AW239" s="388"/>
      <c r="AX239" s="388"/>
      <c r="AY239" s="388"/>
      <c r="AZ239" s="388"/>
      <c r="BA239" s="388"/>
      <c r="BB239" s="388"/>
      <c r="BC239" s="388"/>
      <c r="BD239" s="388"/>
      <c r="BE239" s="388"/>
      <c r="BF239" s="388"/>
      <c r="BG239" s="388"/>
      <c r="BH239" s="388"/>
      <c r="BI239" s="388"/>
      <c r="BJ239" s="388"/>
      <c r="BK239" s="388"/>
      <c r="BL239" s="388"/>
      <c r="BM239" s="388"/>
      <c r="BN239" s="388"/>
      <c r="BO239" s="388">
        <v>2.25</v>
      </c>
      <c r="BP239" s="388">
        <v>0</v>
      </c>
      <c r="BQ239" s="388">
        <v>1.85</v>
      </c>
      <c r="BR239" s="391">
        <v>24</v>
      </c>
      <c r="BS239" s="388">
        <v>1.65</v>
      </c>
      <c r="BT239" s="391">
        <v>0</v>
      </c>
      <c r="BU239" s="388">
        <v>1.8480000000000001</v>
      </c>
      <c r="BV239" s="391">
        <v>0</v>
      </c>
      <c r="BW239" s="388">
        <v>1.8480000000000001</v>
      </c>
      <c r="BX239" s="391">
        <v>0</v>
      </c>
      <c r="BY239" s="388">
        <v>1.8480000000000001</v>
      </c>
    </row>
    <row r="240" spans="1:77" x14ac:dyDescent="0.25">
      <c r="A240" s="376" t="s">
        <v>1788</v>
      </c>
      <c r="B240" s="376"/>
      <c r="C240" s="376"/>
      <c r="D240" s="392"/>
      <c r="E240" s="376"/>
      <c r="F240" s="376"/>
      <c r="G240" s="376"/>
      <c r="H240" s="376"/>
      <c r="I240" s="376"/>
      <c r="J240" s="376"/>
      <c r="K240" s="376"/>
      <c r="L240" s="376" t="str">
        <f t="shared" si="3"/>
        <v/>
      </c>
      <c r="M240" s="376"/>
      <c r="N240" s="376"/>
      <c r="O240" s="376"/>
      <c r="P240" s="376"/>
      <c r="Q240" s="376"/>
      <c r="R240" s="376"/>
      <c r="S240" s="376"/>
      <c r="T240" s="376"/>
      <c r="U240" s="376"/>
      <c r="V240" s="376"/>
      <c r="W240" s="376"/>
      <c r="X240" s="376"/>
      <c r="Y240" s="376"/>
      <c r="Z240" s="376"/>
      <c r="AA240" s="376"/>
      <c r="AB240" s="376"/>
      <c r="AC240" s="376"/>
      <c r="AD240" s="376"/>
      <c r="AE240" s="394"/>
      <c r="AF240" s="376"/>
      <c r="AG240" s="376"/>
      <c r="AH240" s="376"/>
      <c r="AI240" s="376"/>
      <c r="AJ240" s="376"/>
      <c r="AK240" s="376"/>
      <c r="AL240" s="376"/>
      <c r="AM240" s="376"/>
      <c r="AN240" s="376"/>
      <c r="AO240" s="376"/>
      <c r="AP240" s="376"/>
      <c r="AQ240" s="376"/>
      <c r="AR240" s="376"/>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v>5.49</v>
      </c>
      <c r="BP240" s="376">
        <v>0</v>
      </c>
      <c r="BQ240" s="376">
        <v>4.99</v>
      </c>
      <c r="BR240" s="393">
        <v>5</v>
      </c>
      <c r="BS240" s="376">
        <v>4.49</v>
      </c>
      <c r="BT240" s="393">
        <v>10</v>
      </c>
      <c r="BU240" s="376">
        <v>3.99</v>
      </c>
      <c r="BV240" s="393">
        <v>15</v>
      </c>
      <c r="BW240" s="376">
        <v>3.49</v>
      </c>
      <c r="BX240" s="393">
        <v>30</v>
      </c>
      <c r="BY240" s="376">
        <v>2.4900000000000002</v>
      </c>
    </row>
    <row r="241" spans="1:77" x14ac:dyDescent="0.25">
      <c r="A241" s="388" t="s">
        <v>1789</v>
      </c>
      <c r="B241" s="388"/>
      <c r="C241" s="389"/>
      <c r="D241" s="389"/>
      <c r="E241" s="388"/>
      <c r="F241" s="388"/>
      <c r="G241" s="388"/>
      <c r="H241" s="388"/>
      <c r="I241" s="388"/>
      <c r="J241" s="388"/>
      <c r="K241" s="388"/>
      <c r="L241" s="388" t="str">
        <f t="shared" si="3"/>
        <v/>
      </c>
      <c r="M241" s="388"/>
      <c r="N241" s="388"/>
      <c r="O241" s="388"/>
      <c r="P241" s="388"/>
      <c r="Q241" s="388"/>
      <c r="R241" s="388"/>
      <c r="S241" s="388"/>
      <c r="T241" s="388"/>
      <c r="U241" s="388"/>
      <c r="V241" s="388"/>
      <c r="W241" s="388"/>
      <c r="X241" s="388"/>
      <c r="Y241" s="388"/>
      <c r="Z241" s="388"/>
      <c r="AA241" s="388"/>
      <c r="AB241" s="388"/>
      <c r="AC241" s="388"/>
      <c r="AD241" s="388"/>
      <c r="AE241" s="390"/>
      <c r="AF241" s="388"/>
      <c r="AG241" s="388"/>
      <c r="AH241" s="388"/>
      <c r="AI241" s="388"/>
      <c r="AJ241" s="388"/>
      <c r="AK241" s="388"/>
      <c r="AL241" s="388"/>
      <c r="AM241" s="388"/>
      <c r="AN241" s="388"/>
      <c r="AO241" s="388"/>
      <c r="AP241" s="388"/>
      <c r="AQ241" s="388"/>
      <c r="AR241" s="388"/>
      <c r="AS241" s="388"/>
      <c r="AT241" s="388"/>
      <c r="AU241" s="388"/>
      <c r="AV241" s="388"/>
      <c r="AW241" s="388"/>
      <c r="AX241" s="388"/>
      <c r="AY241" s="388"/>
      <c r="AZ241" s="388"/>
      <c r="BA241" s="388"/>
      <c r="BB241" s="388"/>
      <c r="BC241" s="388"/>
      <c r="BD241" s="388"/>
      <c r="BE241" s="388"/>
      <c r="BF241" s="388"/>
      <c r="BG241" s="388"/>
      <c r="BH241" s="388"/>
      <c r="BI241" s="388"/>
      <c r="BJ241" s="388"/>
      <c r="BK241" s="388"/>
      <c r="BL241" s="388"/>
      <c r="BM241" s="388"/>
      <c r="BN241" s="388"/>
      <c r="BO241" s="388">
        <v>5.29</v>
      </c>
      <c r="BP241" s="388">
        <v>0</v>
      </c>
      <c r="BQ241" s="388">
        <v>4.99</v>
      </c>
      <c r="BR241" s="391">
        <v>3</v>
      </c>
      <c r="BS241" s="388">
        <v>4.49</v>
      </c>
      <c r="BT241" s="391">
        <v>7</v>
      </c>
      <c r="BU241" s="388">
        <v>3.99</v>
      </c>
      <c r="BV241" s="391">
        <v>10</v>
      </c>
      <c r="BW241" s="388">
        <v>3.75</v>
      </c>
      <c r="BX241" s="391">
        <v>20</v>
      </c>
      <c r="BY241" s="388">
        <v>3.25</v>
      </c>
    </row>
    <row r="242" spans="1:77" x14ac:dyDescent="0.25">
      <c r="A242" s="376" t="s">
        <v>1587</v>
      </c>
      <c r="B242" s="376"/>
      <c r="C242" s="376"/>
      <c r="D242" s="392"/>
      <c r="E242" s="376"/>
      <c r="F242" s="376"/>
      <c r="G242" s="376"/>
      <c r="H242" s="376"/>
      <c r="I242" s="376"/>
      <c r="J242" s="376"/>
      <c r="K242" s="376"/>
      <c r="L242" s="376" t="str">
        <f t="shared" si="3"/>
        <v/>
      </c>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v>3.35</v>
      </c>
      <c r="BP242" s="376">
        <v>0</v>
      </c>
      <c r="BQ242" s="376">
        <v>2.99</v>
      </c>
      <c r="BR242" s="393">
        <v>4</v>
      </c>
      <c r="BS242" s="376">
        <v>2.35</v>
      </c>
      <c r="BT242" s="393">
        <v>10</v>
      </c>
      <c r="BU242" s="376">
        <v>1.99</v>
      </c>
      <c r="BV242" s="393">
        <v>25</v>
      </c>
      <c r="BW242" s="376">
        <v>1.89</v>
      </c>
      <c r="BX242" s="393">
        <v>50</v>
      </c>
      <c r="BY242" s="376">
        <v>1.65</v>
      </c>
    </row>
    <row r="243" spans="1:77" x14ac:dyDescent="0.25">
      <c r="A243" s="388" t="s">
        <v>1581</v>
      </c>
      <c r="B243" s="388"/>
      <c r="C243" s="389"/>
      <c r="D243" s="389"/>
      <c r="E243" s="388"/>
      <c r="F243" s="388"/>
      <c r="G243" s="388"/>
      <c r="H243" s="388"/>
      <c r="I243" s="388"/>
      <c r="J243" s="388"/>
      <c r="K243" s="388"/>
      <c r="L243" s="388" t="str">
        <f t="shared" si="3"/>
        <v/>
      </c>
      <c r="M243" s="388"/>
      <c r="N243" s="388"/>
      <c r="O243" s="388"/>
      <c r="P243" s="388"/>
      <c r="Q243" s="388"/>
      <c r="R243" s="388"/>
      <c r="S243" s="388"/>
      <c r="T243" s="388"/>
      <c r="U243" s="388"/>
      <c r="V243" s="388"/>
      <c r="W243" s="388"/>
      <c r="X243" s="388"/>
      <c r="Y243" s="388"/>
      <c r="Z243" s="388"/>
      <c r="AA243" s="388"/>
      <c r="AB243" s="388"/>
      <c r="AC243" s="388"/>
      <c r="AD243" s="388"/>
      <c r="AE243" s="390"/>
      <c r="AF243" s="388"/>
      <c r="AG243" s="388"/>
      <c r="AH243" s="388"/>
      <c r="AI243" s="388"/>
      <c r="AJ243" s="388"/>
      <c r="AK243" s="388"/>
      <c r="AL243" s="388"/>
      <c r="AM243" s="388"/>
      <c r="AN243" s="388"/>
      <c r="AO243" s="388"/>
      <c r="AP243" s="388"/>
      <c r="AQ243" s="388"/>
      <c r="AR243" s="388"/>
      <c r="AS243" s="388"/>
      <c r="AT243" s="388"/>
      <c r="AU243" s="388"/>
      <c r="AV243" s="388"/>
      <c r="AW243" s="388"/>
      <c r="AX243" s="388"/>
      <c r="AY243" s="388"/>
      <c r="AZ243" s="388"/>
      <c r="BA243" s="388"/>
      <c r="BB243" s="388"/>
      <c r="BC243" s="388"/>
      <c r="BD243" s="388"/>
      <c r="BE243" s="388"/>
      <c r="BF243" s="388"/>
      <c r="BG243" s="388"/>
      <c r="BH243" s="388"/>
      <c r="BI243" s="388"/>
      <c r="BJ243" s="388"/>
      <c r="BK243" s="388"/>
      <c r="BL243" s="388"/>
      <c r="BM243" s="388"/>
      <c r="BN243" s="388"/>
      <c r="BO243" s="388">
        <v>3.35</v>
      </c>
      <c r="BP243" s="388">
        <v>0</v>
      </c>
      <c r="BQ243" s="388">
        <v>2.99</v>
      </c>
      <c r="BR243" s="391">
        <v>4</v>
      </c>
      <c r="BS243" s="388">
        <v>2.35</v>
      </c>
      <c r="BT243" s="391">
        <v>10</v>
      </c>
      <c r="BU243" s="388">
        <v>1.99</v>
      </c>
      <c r="BV243" s="391">
        <v>25</v>
      </c>
      <c r="BW243" s="388">
        <v>1.89</v>
      </c>
      <c r="BX243" s="391">
        <v>50</v>
      </c>
      <c r="BY243" s="388">
        <v>1.65</v>
      </c>
    </row>
    <row r="244" spans="1:77" x14ac:dyDescent="0.25">
      <c r="A244" s="376" t="s">
        <v>1583</v>
      </c>
      <c r="B244" s="376"/>
      <c r="C244" s="392"/>
      <c r="D244" s="392"/>
      <c r="E244" s="376"/>
      <c r="F244" s="376"/>
      <c r="G244" s="376"/>
      <c r="H244" s="376"/>
      <c r="I244" s="376"/>
      <c r="J244" s="376"/>
      <c r="K244" s="376"/>
      <c r="L244" s="376" t="str">
        <f t="shared" si="3"/>
        <v/>
      </c>
      <c r="M244" s="376"/>
      <c r="N244" s="376"/>
      <c r="O244" s="376"/>
      <c r="P244" s="376"/>
      <c r="Q244" s="376"/>
      <c r="R244" s="376"/>
      <c r="S244" s="376"/>
      <c r="T244" s="376"/>
      <c r="U244" s="376"/>
      <c r="V244" s="376"/>
      <c r="W244" s="376"/>
      <c r="X244" s="376"/>
      <c r="Y244" s="376"/>
      <c r="Z244" s="376"/>
      <c r="AA244" s="376"/>
      <c r="AB244" s="376"/>
      <c r="AC244" s="376"/>
      <c r="AD244" s="376"/>
      <c r="AE244" s="394"/>
      <c r="AF244" s="376"/>
      <c r="AG244" s="376"/>
      <c r="AH244" s="376"/>
      <c r="AI244" s="376"/>
      <c r="AJ244" s="376"/>
      <c r="AK244" s="376"/>
      <c r="AL244" s="376"/>
      <c r="AM244" s="376"/>
      <c r="AN244" s="376"/>
      <c r="AO244" s="376"/>
      <c r="AP244" s="376"/>
      <c r="AQ244" s="376"/>
      <c r="AR244" s="376"/>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v>3.35</v>
      </c>
      <c r="BP244" s="376">
        <v>0</v>
      </c>
      <c r="BQ244" s="376">
        <v>2.99</v>
      </c>
      <c r="BR244" s="393">
        <v>4</v>
      </c>
      <c r="BS244" s="376">
        <v>2.35</v>
      </c>
      <c r="BT244" s="393">
        <v>10</v>
      </c>
      <c r="BU244" s="376">
        <v>1.99</v>
      </c>
      <c r="BV244" s="393">
        <v>25</v>
      </c>
      <c r="BW244" s="376">
        <v>1.89</v>
      </c>
      <c r="BX244" s="393">
        <v>50</v>
      </c>
      <c r="BY244" s="376">
        <v>1.65</v>
      </c>
    </row>
    <row r="245" spans="1:77" x14ac:dyDescent="0.25">
      <c r="A245" s="388" t="s">
        <v>1588</v>
      </c>
      <c r="B245" s="388"/>
      <c r="C245" s="388"/>
      <c r="D245" s="389"/>
      <c r="E245" s="388"/>
      <c r="F245" s="388"/>
      <c r="G245" s="388"/>
      <c r="H245" s="388"/>
      <c r="I245" s="388"/>
      <c r="J245" s="388"/>
      <c r="K245" s="388"/>
      <c r="L245" s="388" t="str">
        <f t="shared" si="3"/>
        <v/>
      </c>
      <c r="M245" s="388"/>
      <c r="N245" s="388"/>
      <c r="O245" s="388"/>
      <c r="P245" s="388"/>
      <c r="Q245" s="388"/>
      <c r="R245" s="388"/>
      <c r="S245" s="388"/>
      <c r="T245" s="388"/>
      <c r="U245" s="388"/>
      <c r="V245" s="388"/>
      <c r="W245" s="388"/>
      <c r="X245" s="388"/>
      <c r="Y245" s="388"/>
      <c r="Z245" s="388"/>
      <c r="AA245" s="388"/>
      <c r="AB245" s="388"/>
      <c r="AC245" s="388"/>
      <c r="AD245" s="388"/>
      <c r="AE245" s="388"/>
      <c r="AF245" s="388"/>
      <c r="AG245" s="388"/>
      <c r="AH245" s="388"/>
      <c r="AI245" s="388"/>
      <c r="AJ245" s="388"/>
      <c r="AK245" s="388"/>
      <c r="AL245" s="388"/>
      <c r="AM245" s="388"/>
      <c r="AN245" s="388"/>
      <c r="AO245" s="388"/>
      <c r="AP245" s="388"/>
      <c r="AQ245" s="388"/>
      <c r="AR245" s="388"/>
      <c r="AS245" s="388"/>
      <c r="AT245" s="388"/>
      <c r="AU245" s="388"/>
      <c r="AV245" s="388"/>
      <c r="AW245" s="388"/>
      <c r="AX245" s="388"/>
      <c r="AY245" s="388"/>
      <c r="AZ245" s="388"/>
      <c r="BA245" s="388"/>
      <c r="BB245" s="388"/>
      <c r="BC245" s="388"/>
      <c r="BD245" s="388"/>
      <c r="BE245" s="388"/>
      <c r="BF245" s="388"/>
      <c r="BG245" s="388"/>
      <c r="BH245" s="388"/>
      <c r="BI245" s="388"/>
      <c r="BJ245" s="388"/>
      <c r="BK245" s="388"/>
      <c r="BL245" s="388"/>
      <c r="BM245" s="388"/>
      <c r="BN245" s="388"/>
      <c r="BO245" s="388">
        <v>3.35</v>
      </c>
      <c r="BP245" s="388">
        <v>0</v>
      </c>
      <c r="BQ245" s="388">
        <v>2.99</v>
      </c>
      <c r="BR245" s="391">
        <v>4</v>
      </c>
      <c r="BS245" s="388">
        <v>2.35</v>
      </c>
      <c r="BT245" s="391">
        <v>10</v>
      </c>
      <c r="BU245" s="388">
        <v>1.99</v>
      </c>
      <c r="BV245" s="391">
        <v>25</v>
      </c>
      <c r="BW245" s="388">
        <v>1.89</v>
      </c>
      <c r="BX245" s="391">
        <v>50</v>
      </c>
      <c r="BY245" s="388">
        <v>1.65</v>
      </c>
    </row>
    <row r="246" spans="1:77" x14ac:dyDescent="0.25">
      <c r="A246" s="376" t="s">
        <v>1582</v>
      </c>
      <c r="B246" s="376"/>
      <c r="C246" s="392"/>
      <c r="D246" s="392"/>
      <c r="E246" s="376"/>
      <c r="F246" s="376"/>
      <c r="G246" s="376"/>
      <c r="H246" s="376"/>
      <c r="I246" s="376"/>
      <c r="J246" s="376"/>
      <c r="K246" s="376"/>
      <c r="L246" s="376" t="str">
        <f t="shared" si="3"/>
        <v/>
      </c>
      <c r="M246" s="376"/>
      <c r="N246" s="376"/>
      <c r="O246" s="376"/>
      <c r="P246" s="376"/>
      <c r="Q246" s="376"/>
      <c r="R246" s="376"/>
      <c r="S246" s="376"/>
      <c r="T246" s="376"/>
      <c r="U246" s="376"/>
      <c r="V246" s="376"/>
      <c r="W246" s="376"/>
      <c r="X246" s="376"/>
      <c r="Y246" s="376"/>
      <c r="Z246" s="376"/>
      <c r="AA246" s="376"/>
      <c r="AB246" s="376"/>
      <c r="AC246" s="376"/>
      <c r="AD246" s="376"/>
      <c r="AE246" s="394"/>
      <c r="AF246" s="376"/>
      <c r="AG246" s="376"/>
      <c r="AH246" s="376"/>
      <c r="AI246" s="376"/>
      <c r="AJ246" s="376"/>
      <c r="AK246" s="376"/>
      <c r="AL246" s="376"/>
      <c r="AM246" s="376"/>
      <c r="AN246" s="376"/>
      <c r="AO246" s="376"/>
      <c r="AP246" s="376"/>
      <c r="AQ246" s="376"/>
      <c r="AR246" s="376"/>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v>3.35</v>
      </c>
      <c r="BP246" s="376">
        <v>0</v>
      </c>
      <c r="BQ246" s="376">
        <v>2.99</v>
      </c>
      <c r="BR246" s="393">
        <v>4</v>
      </c>
      <c r="BS246" s="376">
        <v>2.35</v>
      </c>
      <c r="BT246" s="393">
        <v>10</v>
      </c>
      <c r="BU246" s="376">
        <v>1.99</v>
      </c>
      <c r="BV246" s="393">
        <v>25</v>
      </c>
      <c r="BW246" s="376">
        <v>1.89</v>
      </c>
      <c r="BX246" s="393">
        <v>50</v>
      </c>
      <c r="BY246" s="376">
        <v>1.65</v>
      </c>
    </row>
    <row r="247" spans="1:77" x14ac:dyDescent="0.25">
      <c r="A247" s="388" t="s">
        <v>27</v>
      </c>
      <c r="B247" s="388"/>
      <c r="C247" s="389"/>
      <c r="D247" s="389"/>
      <c r="E247" s="388"/>
      <c r="F247" s="388"/>
      <c r="G247" s="388"/>
      <c r="H247" s="388"/>
      <c r="I247" s="388"/>
      <c r="J247" s="388"/>
      <c r="K247" s="388"/>
      <c r="L247" s="388" t="str">
        <f t="shared" si="3"/>
        <v/>
      </c>
      <c r="M247" s="388"/>
      <c r="N247" s="388"/>
      <c r="O247" s="388"/>
      <c r="P247" s="388"/>
      <c r="Q247" s="388"/>
      <c r="R247" s="388"/>
      <c r="S247" s="388"/>
      <c r="T247" s="388"/>
      <c r="U247" s="388"/>
      <c r="V247" s="388"/>
      <c r="W247" s="388"/>
      <c r="X247" s="388"/>
      <c r="Y247" s="388"/>
      <c r="Z247" s="388"/>
      <c r="AA247" s="388"/>
      <c r="AB247" s="388"/>
      <c r="AC247" s="388"/>
      <c r="AD247" s="388"/>
      <c r="AE247" s="390"/>
      <c r="AF247" s="388"/>
      <c r="AG247" s="388"/>
      <c r="AH247" s="388"/>
      <c r="AI247" s="388"/>
      <c r="AJ247" s="388"/>
      <c r="AK247" s="388"/>
      <c r="AL247" s="388"/>
      <c r="AM247" s="388"/>
      <c r="AN247" s="388"/>
      <c r="AO247" s="388"/>
      <c r="AP247" s="388"/>
      <c r="AQ247" s="388"/>
      <c r="AR247" s="388"/>
      <c r="AS247" s="388"/>
      <c r="AT247" s="388"/>
      <c r="AU247" s="388"/>
      <c r="AV247" s="388"/>
      <c r="AW247" s="388"/>
      <c r="AX247" s="388"/>
      <c r="AY247" s="388"/>
      <c r="AZ247" s="388"/>
      <c r="BA247" s="388"/>
      <c r="BB247" s="388"/>
      <c r="BC247" s="388"/>
      <c r="BD247" s="388"/>
      <c r="BE247" s="388"/>
      <c r="BF247" s="388"/>
      <c r="BG247" s="388"/>
      <c r="BH247" s="388"/>
      <c r="BI247" s="388"/>
      <c r="BJ247" s="388"/>
      <c r="BK247" s="388"/>
      <c r="BL247" s="388"/>
      <c r="BM247" s="388"/>
      <c r="BN247" s="388"/>
      <c r="BO247" s="388">
        <v>3.15</v>
      </c>
      <c r="BP247" s="388">
        <v>0</v>
      </c>
      <c r="BQ247" s="388">
        <v>2.59</v>
      </c>
      <c r="BR247" s="391">
        <v>6</v>
      </c>
      <c r="BS247" s="388">
        <v>2.25</v>
      </c>
      <c r="BT247" s="391">
        <v>18</v>
      </c>
      <c r="BU247" s="388">
        <v>1.99</v>
      </c>
      <c r="BV247" s="391">
        <v>360</v>
      </c>
      <c r="BW247" s="388">
        <v>1.69</v>
      </c>
      <c r="BX247" s="391">
        <v>360</v>
      </c>
      <c r="BY247" s="388">
        <v>1.69</v>
      </c>
    </row>
    <row r="248" spans="1:77" x14ac:dyDescent="0.25">
      <c r="A248" s="376" t="s">
        <v>188</v>
      </c>
      <c r="B248" s="376"/>
      <c r="C248" s="376"/>
      <c r="D248" s="392"/>
      <c r="E248" s="376"/>
      <c r="F248" s="376"/>
      <c r="G248" s="376"/>
      <c r="H248" s="376"/>
      <c r="I248" s="376"/>
      <c r="J248" s="376"/>
      <c r="K248" s="376"/>
      <c r="L248" s="376" t="str">
        <f t="shared" si="3"/>
        <v/>
      </c>
      <c r="M248" s="376"/>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v>3.99</v>
      </c>
      <c r="BP248" s="376">
        <v>0</v>
      </c>
      <c r="BQ248" s="376">
        <v>3.59</v>
      </c>
      <c r="BR248" s="393">
        <v>3</v>
      </c>
      <c r="BS248" s="376">
        <v>3.29</v>
      </c>
      <c r="BT248" s="393">
        <v>7</v>
      </c>
      <c r="BU248" s="376">
        <v>2.99</v>
      </c>
      <c r="BV248" s="393">
        <v>10</v>
      </c>
      <c r="BW248" s="376">
        <v>2.4900000000000002</v>
      </c>
      <c r="BX248" s="393">
        <v>20</v>
      </c>
      <c r="BY248" s="376">
        <v>2.09</v>
      </c>
    </row>
    <row r="249" spans="1:77" x14ac:dyDescent="0.25">
      <c r="A249" s="388" t="s">
        <v>195</v>
      </c>
      <c r="B249" s="388"/>
      <c r="C249" s="389"/>
      <c r="D249" s="389"/>
      <c r="E249" s="388"/>
      <c r="F249" s="388"/>
      <c r="G249" s="388"/>
      <c r="H249" s="388"/>
      <c r="I249" s="388"/>
      <c r="J249" s="388"/>
      <c r="K249" s="388"/>
      <c r="L249" s="388" t="str">
        <f t="shared" si="3"/>
        <v/>
      </c>
      <c r="M249" s="388"/>
      <c r="N249" s="388"/>
      <c r="O249" s="388"/>
      <c r="P249" s="388"/>
      <c r="Q249" s="388"/>
      <c r="R249" s="388"/>
      <c r="S249" s="388"/>
      <c r="T249" s="388"/>
      <c r="U249" s="388"/>
      <c r="V249" s="388"/>
      <c r="W249" s="388"/>
      <c r="X249" s="388"/>
      <c r="Y249" s="388"/>
      <c r="Z249" s="388"/>
      <c r="AA249" s="388"/>
      <c r="AB249" s="388"/>
      <c r="AC249" s="388"/>
      <c r="AD249" s="388"/>
      <c r="AE249" s="390"/>
      <c r="AF249" s="388"/>
      <c r="AG249" s="388"/>
      <c r="AH249" s="388"/>
      <c r="AI249" s="388"/>
      <c r="AJ249" s="388"/>
      <c r="AK249" s="388"/>
      <c r="AL249" s="388"/>
      <c r="AM249" s="388"/>
      <c r="AN249" s="388"/>
      <c r="AO249" s="388"/>
      <c r="AP249" s="388"/>
      <c r="AQ249" s="388"/>
      <c r="AR249" s="388"/>
      <c r="AS249" s="388"/>
      <c r="AT249" s="388"/>
      <c r="AU249" s="388"/>
      <c r="AV249" s="388"/>
      <c r="AW249" s="388"/>
      <c r="AX249" s="388"/>
      <c r="AY249" s="388"/>
      <c r="AZ249" s="388"/>
      <c r="BA249" s="388"/>
      <c r="BB249" s="388"/>
      <c r="BC249" s="388"/>
      <c r="BD249" s="388"/>
      <c r="BE249" s="388"/>
      <c r="BF249" s="388"/>
      <c r="BG249" s="388"/>
      <c r="BH249" s="388"/>
      <c r="BI249" s="388"/>
      <c r="BJ249" s="388"/>
      <c r="BK249" s="388"/>
      <c r="BL249" s="388"/>
      <c r="BM249" s="388"/>
      <c r="BN249" s="388"/>
      <c r="BO249" s="388">
        <v>5.49</v>
      </c>
      <c r="BP249" s="388">
        <v>0</v>
      </c>
      <c r="BQ249" s="388">
        <v>4.99</v>
      </c>
      <c r="BR249" s="391">
        <v>3</v>
      </c>
      <c r="BS249" s="388">
        <v>4.49</v>
      </c>
      <c r="BT249" s="391">
        <v>7</v>
      </c>
      <c r="BU249" s="388">
        <v>4.05</v>
      </c>
      <c r="BV249" s="391">
        <v>10</v>
      </c>
      <c r="BW249" s="388">
        <v>3.75</v>
      </c>
      <c r="BX249" s="391">
        <v>20</v>
      </c>
      <c r="BY249" s="388">
        <v>3.45</v>
      </c>
    </row>
    <row r="250" spans="1:77" x14ac:dyDescent="0.25">
      <c r="A250" s="376" t="s">
        <v>16</v>
      </c>
      <c r="B250" s="376"/>
      <c r="C250" s="376"/>
      <c r="D250" s="392"/>
      <c r="E250" s="376"/>
      <c r="F250" s="376"/>
      <c r="G250" s="376"/>
      <c r="H250" s="376"/>
      <c r="I250" s="376"/>
      <c r="J250" s="376"/>
      <c r="K250" s="376"/>
      <c r="L250" s="376" t="str">
        <f t="shared" si="3"/>
        <v/>
      </c>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v>2.95</v>
      </c>
      <c r="BP250" s="376">
        <v>0</v>
      </c>
      <c r="BQ250" s="376">
        <v>2.69</v>
      </c>
      <c r="BR250" s="393">
        <v>5</v>
      </c>
      <c r="BS250" s="376">
        <v>2.4900000000000002</v>
      </c>
      <c r="BT250" s="393">
        <v>10</v>
      </c>
      <c r="BU250" s="376">
        <v>2.15</v>
      </c>
      <c r="BV250" s="393">
        <v>20</v>
      </c>
      <c r="BW250" s="376">
        <v>1.99</v>
      </c>
      <c r="BX250" s="393">
        <v>40</v>
      </c>
      <c r="BY250" s="376">
        <v>1.75</v>
      </c>
    </row>
    <row r="251" spans="1:77" x14ac:dyDescent="0.25">
      <c r="A251" s="388" t="s">
        <v>266</v>
      </c>
      <c r="B251" s="388"/>
      <c r="C251" s="388"/>
      <c r="D251" s="389"/>
      <c r="E251" s="388"/>
      <c r="F251" s="388"/>
      <c r="G251" s="388"/>
      <c r="H251" s="388"/>
      <c r="I251" s="388"/>
      <c r="J251" s="388"/>
      <c r="K251" s="388"/>
      <c r="L251" s="388" t="str">
        <f t="shared" si="3"/>
        <v/>
      </c>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388"/>
      <c r="AK251" s="388"/>
      <c r="AL251" s="388"/>
      <c r="AM251" s="388"/>
      <c r="AN251" s="388"/>
      <c r="AO251" s="388"/>
      <c r="AP251" s="388"/>
      <c r="AQ251" s="388"/>
      <c r="AR251" s="388"/>
      <c r="AS251" s="388"/>
      <c r="AT251" s="388"/>
      <c r="AU251" s="388"/>
      <c r="AV251" s="388"/>
      <c r="AW251" s="388"/>
      <c r="AX251" s="388"/>
      <c r="AY251" s="388"/>
      <c r="AZ251" s="388"/>
      <c r="BA251" s="388"/>
      <c r="BB251" s="388"/>
      <c r="BC251" s="388"/>
      <c r="BD251" s="388"/>
      <c r="BE251" s="388"/>
      <c r="BF251" s="388"/>
      <c r="BG251" s="388"/>
      <c r="BH251" s="388"/>
      <c r="BI251" s="388"/>
      <c r="BJ251" s="388"/>
      <c r="BK251" s="388"/>
      <c r="BL251" s="388"/>
      <c r="BM251" s="388"/>
      <c r="BN251" s="388"/>
      <c r="BO251" s="388">
        <v>2.4900000000000002</v>
      </c>
      <c r="BP251" s="388">
        <v>0</v>
      </c>
      <c r="BQ251" s="388">
        <v>2.25</v>
      </c>
      <c r="BR251" s="391">
        <v>5</v>
      </c>
      <c r="BS251" s="388">
        <v>2.19</v>
      </c>
      <c r="BT251" s="391">
        <v>10</v>
      </c>
      <c r="BU251" s="388">
        <v>2.1</v>
      </c>
      <c r="BV251" s="391">
        <v>25</v>
      </c>
      <c r="BW251" s="388">
        <v>1.99</v>
      </c>
      <c r="BX251" s="391">
        <v>100</v>
      </c>
      <c r="BY251" s="388">
        <v>1.79</v>
      </c>
    </row>
    <row r="252" spans="1:77" x14ac:dyDescent="0.25">
      <c r="A252" s="376" t="s">
        <v>300</v>
      </c>
      <c r="B252" s="376"/>
      <c r="C252" s="392"/>
      <c r="D252" s="392"/>
      <c r="E252" s="376"/>
      <c r="F252" s="376"/>
      <c r="G252" s="376"/>
      <c r="H252" s="376"/>
      <c r="I252" s="376"/>
      <c r="J252" s="376"/>
      <c r="K252" s="376"/>
      <c r="L252" s="376" t="str">
        <f t="shared" si="3"/>
        <v/>
      </c>
      <c r="M252" s="376"/>
      <c r="N252" s="376"/>
      <c r="O252" s="376"/>
      <c r="P252" s="376"/>
      <c r="Q252" s="376"/>
      <c r="R252" s="376"/>
      <c r="S252" s="376"/>
      <c r="T252" s="376"/>
      <c r="U252" s="376"/>
      <c r="V252" s="376"/>
      <c r="W252" s="376"/>
      <c r="X252" s="376"/>
      <c r="Y252" s="376"/>
      <c r="Z252" s="376"/>
      <c r="AA252" s="376"/>
      <c r="AB252" s="376"/>
      <c r="AC252" s="376"/>
      <c r="AD252" s="376"/>
      <c r="AE252" s="394"/>
      <c r="AF252" s="376"/>
      <c r="AG252" s="376"/>
      <c r="AH252" s="376"/>
      <c r="AI252" s="376"/>
      <c r="AJ252" s="376"/>
      <c r="AK252" s="376"/>
      <c r="AL252" s="376"/>
      <c r="AM252" s="376"/>
      <c r="AN252" s="376"/>
      <c r="AO252" s="376"/>
      <c r="AP252" s="376"/>
      <c r="AQ252" s="376"/>
      <c r="AR252" s="376"/>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v>2.4900000000000002</v>
      </c>
      <c r="BP252" s="376">
        <v>0</v>
      </c>
      <c r="BQ252" s="376">
        <v>2.25</v>
      </c>
      <c r="BR252" s="393">
        <v>5</v>
      </c>
      <c r="BS252" s="376">
        <v>2.19</v>
      </c>
      <c r="BT252" s="393">
        <v>10</v>
      </c>
      <c r="BU252" s="376">
        <v>2.1</v>
      </c>
      <c r="BV252" s="393">
        <v>25</v>
      </c>
      <c r="BW252" s="376">
        <v>1.99</v>
      </c>
      <c r="BX252" s="393">
        <v>100</v>
      </c>
      <c r="BY252" s="376">
        <v>1.79</v>
      </c>
    </row>
    <row r="253" spans="1:77" x14ac:dyDescent="0.25">
      <c r="A253" s="388" t="s">
        <v>333</v>
      </c>
      <c r="B253" s="388"/>
      <c r="C253" s="388"/>
      <c r="D253" s="389"/>
      <c r="E253" s="388"/>
      <c r="F253" s="388"/>
      <c r="G253" s="388"/>
      <c r="H253" s="388"/>
      <c r="I253" s="388"/>
      <c r="J253" s="388"/>
      <c r="K253" s="388"/>
      <c r="L253" s="388" t="str">
        <f t="shared" si="3"/>
        <v/>
      </c>
      <c r="M253" s="388"/>
      <c r="N253" s="388"/>
      <c r="O253" s="388"/>
      <c r="P253" s="388"/>
      <c r="Q253" s="388"/>
      <c r="R253" s="388"/>
      <c r="S253" s="388"/>
      <c r="T253" s="388"/>
      <c r="U253" s="388"/>
      <c r="V253" s="388"/>
      <c r="W253" s="388"/>
      <c r="X253" s="388"/>
      <c r="Y253" s="388"/>
      <c r="Z253" s="388"/>
      <c r="AA253" s="388"/>
      <c r="AB253" s="388"/>
      <c r="AC253" s="388"/>
      <c r="AD253" s="388"/>
      <c r="AE253" s="390"/>
      <c r="AF253" s="388"/>
      <c r="AG253" s="388"/>
      <c r="AH253" s="388"/>
      <c r="AI253" s="388"/>
      <c r="AJ253" s="388"/>
      <c r="AK253" s="388"/>
      <c r="AL253" s="388"/>
      <c r="AM253" s="388"/>
      <c r="AN253" s="388"/>
      <c r="AO253" s="388"/>
      <c r="AP253" s="388"/>
      <c r="AQ253" s="388"/>
      <c r="AR253" s="388"/>
      <c r="AS253" s="388"/>
      <c r="AT253" s="388"/>
      <c r="AU253" s="388"/>
      <c r="AV253" s="388"/>
      <c r="AW253" s="388"/>
      <c r="AX253" s="388"/>
      <c r="AY253" s="388"/>
      <c r="AZ253" s="388"/>
      <c r="BA253" s="388"/>
      <c r="BB253" s="388"/>
      <c r="BC253" s="388"/>
      <c r="BD253" s="388"/>
      <c r="BE253" s="388"/>
      <c r="BF253" s="388"/>
      <c r="BG253" s="388"/>
      <c r="BH253" s="388"/>
      <c r="BI253" s="388"/>
      <c r="BJ253" s="388"/>
      <c r="BK253" s="388"/>
      <c r="BL253" s="388"/>
      <c r="BM253" s="388"/>
      <c r="BN253" s="388"/>
      <c r="BO253" s="388">
        <v>2.4900000000000002</v>
      </c>
      <c r="BP253" s="388">
        <v>0</v>
      </c>
      <c r="BQ253" s="388">
        <v>2.25</v>
      </c>
      <c r="BR253" s="391">
        <v>5</v>
      </c>
      <c r="BS253" s="388">
        <v>2.19</v>
      </c>
      <c r="BT253" s="391">
        <v>10</v>
      </c>
      <c r="BU253" s="388">
        <v>2.1</v>
      </c>
      <c r="BV253" s="391">
        <v>25</v>
      </c>
      <c r="BW253" s="388">
        <v>1.99</v>
      </c>
      <c r="BX253" s="391">
        <v>100</v>
      </c>
      <c r="BY253" s="388">
        <v>1.79</v>
      </c>
    </row>
    <row r="254" spans="1:77" x14ac:dyDescent="0.25">
      <c r="A254" s="376" t="s">
        <v>46</v>
      </c>
      <c r="B254" s="376"/>
      <c r="C254" s="376"/>
      <c r="D254" s="392"/>
      <c r="E254" s="376"/>
      <c r="F254" s="376"/>
      <c r="G254" s="376"/>
      <c r="H254" s="376"/>
      <c r="I254" s="376"/>
      <c r="J254" s="376"/>
      <c r="K254" s="376"/>
      <c r="L254" s="376" t="str">
        <f t="shared" si="3"/>
        <v/>
      </c>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95"/>
      <c r="AK254" s="395"/>
      <c r="AL254" s="395"/>
      <c r="AM254" s="395"/>
      <c r="AN254" s="376"/>
      <c r="AO254" s="395"/>
      <c r="AP254" s="376"/>
      <c r="AQ254" s="395"/>
      <c r="AR254" s="376"/>
      <c r="AS254" s="395"/>
      <c r="AT254" s="376"/>
      <c r="AU254" s="395"/>
      <c r="AV254" s="376"/>
      <c r="AW254" s="376"/>
      <c r="AX254" s="376"/>
      <c r="AY254" s="376"/>
      <c r="AZ254" s="376"/>
      <c r="BA254" s="376"/>
      <c r="BB254" s="396"/>
      <c r="BC254" s="376"/>
      <c r="BD254" s="376"/>
      <c r="BE254" s="376"/>
      <c r="BF254" s="376"/>
      <c r="BG254" s="376"/>
      <c r="BH254" s="376"/>
      <c r="BI254" s="376"/>
      <c r="BJ254" s="376"/>
      <c r="BK254" s="376"/>
      <c r="BL254" s="376"/>
      <c r="BM254" s="376"/>
      <c r="BN254" s="376"/>
      <c r="BO254" s="376">
        <v>3.65</v>
      </c>
      <c r="BP254" s="376">
        <v>0</v>
      </c>
      <c r="BQ254" s="376">
        <v>3.49</v>
      </c>
      <c r="BR254" s="393">
        <v>3</v>
      </c>
      <c r="BS254" s="376">
        <v>2.79</v>
      </c>
      <c r="BT254" s="393">
        <v>5</v>
      </c>
      <c r="BU254" s="376">
        <v>2.4900000000000002</v>
      </c>
      <c r="BV254" s="393">
        <v>10</v>
      </c>
      <c r="BW254" s="376">
        <v>1.89</v>
      </c>
      <c r="BX254" s="393">
        <v>15</v>
      </c>
      <c r="BY254" s="376">
        <v>1.79</v>
      </c>
    </row>
    <row r="255" spans="1:77" x14ac:dyDescent="0.25">
      <c r="A255" s="388" t="s">
        <v>47</v>
      </c>
      <c r="B255" s="388"/>
      <c r="C255" s="388"/>
      <c r="D255" s="389"/>
      <c r="E255" s="388"/>
      <c r="F255" s="388"/>
      <c r="G255" s="388"/>
      <c r="H255" s="388"/>
      <c r="I255" s="388"/>
      <c r="J255" s="388"/>
      <c r="K255" s="388"/>
      <c r="L255" s="388" t="str">
        <f t="shared" si="3"/>
        <v/>
      </c>
      <c r="M255" s="388"/>
      <c r="N255" s="388"/>
      <c r="O255" s="388"/>
      <c r="P255" s="388"/>
      <c r="Q255" s="388"/>
      <c r="R255" s="388"/>
      <c r="S255" s="388"/>
      <c r="T255" s="388"/>
      <c r="U255" s="388"/>
      <c r="V255" s="388"/>
      <c r="W255" s="388"/>
      <c r="X255" s="388"/>
      <c r="Y255" s="388"/>
      <c r="Z255" s="388"/>
      <c r="AA255" s="388"/>
      <c r="AB255" s="388"/>
      <c r="AC255" s="388"/>
      <c r="AD255" s="388"/>
      <c r="AE255" s="388"/>
      <c r="AF255" s="388"/>
      <c r="AG255" s="388"/>
      <c r="AH255" s="388"/>
      <c r="AI255" s="388"/>
      <c r="AJ255" s="388"/>
      <c r="AK255" s="388"/>
      <c r="AL255" s="388"/>
      <c r="AM255" s="388"/>
      <c r="AN255" s="388"/>
      <c r="AO255" s="388"/>
      <c r="AP255" s="388"/>
      <c r="AQ255" s="388"/>
      <c r="AR255" s="388"/>
      <c r="AS255" s="388"/>
      <c r="AT255" s="388"/>
      <c r="AU255" s="388"/>
      <c r="AV255" s="388"/>
      <c r="AW255" s="388"/>
      <c r="AX255" s="388"/>
      <c r="AY255" s="388"/>
      <c r="AZ255" s="388"/>
      <c r="BA255" s="388"/>
      <c r="BB255" s="388"/>
      <c r="BC255" s="388"/>
      <c r="BD255" s="388"/>
      <c r="BE255" s="388"/>
      <c r="BF255" s="388"/>
      <c r="BG255" s="388"/>
      <c r="BH255" s="388"/>
      <c r="BI255" s="388"/>
      <c r="BJ255" s="388"/>
      <c r="BK255" s="388"/>
      <c r="BL255" s="388"/>
      <c r="BM255" s="388"/>
      <c r="BN255" s="388"/>
      <c r="BO255" s="388">
        <v>3.65</v>
      </c>
      <c r="BP255" s="388">
        <v>0</v>
      </c>
      <c r="BQ255" s="388">
        <v>3.49</v>
      </c>
      <c r="BR255" s="391">
        <v>3</v>
      </c>
      <c r="BS255" s="388">
        <v>2.79</v>
      </c>
      <c r="BT255" s="391">
        <v>5</v>
      </c>
      <c r="BU255" s="388">
        <v>2.4900000000000002</v>
      </c>
      <c r="BV255" s="391">
        <v>10</v>
      </c>
      <c r="BW255" s="388">
        <v>1.89</v>
      </c>
      <c r="BX255" s="391">
        <v>15</v>
      </c>
      <c r="BY255" s="388">
        <v>1.79</v>
      </c>
    </row>
    <row r="256" spans="1:77" x14ac:dyDescent="0.25">
      <c r="A256" s="376" t="s">
        <v>1419</v>
      </c>
      <c r="B256" s="376"/>
      <c r="C256" s="376"/>
      <c r="D256" s="392"/>
      <c r="E256" s="376"/>
      <c r="F256" s="376"/>
      <c r="G256" s="376"/>
      <c r="H256" s="376"/>
      <c r="I256" s="376"/>
      <c r="J256" s="376"/>
      <c r="K256" s="376"/>
      <c r="L256" s="376" t="str">
        <f t="shared" si="3"/>
        <v/>
      </c>
      <c r="M256" s="376"/>
      <c r="N256" s="376"/>
      <c r="O256" s="376"/>
      <c r="P256" s="376"/>
      <c r="Q256" s="376"/>
      <c r="R256" s="376"/>
      <c r="S256" s="376"/>
      <c r="T256" s="376"/>
      <c r="U256" s="376"/>
      <c r="V256" s="376"/>
      <c r="W256" s="376"/>
      <c r="X256" s="376"/>
      <c r="Y256" s="376"/>
      <c r="Z256" s="376"/>
      <c r="AA256" s="376"/>
      <c r="AB256" s="376"/>
      <c r="AC256" s="376"/>
      <c r="AD256" s="376"/>
      <c r="AE256" s="394"/>
      <c r="AF256" s="376"/>
      <c r="AG256" s="376"/>
      <c r="AH256" s="376"/>
      <c r="AI256" s="376"/>
      <c r="AJ256" s="376"/>
      <c r="AK256" s="376"/>
      <c r="AL256" s="376"/>
      <c r="AM256" s="376"/>
      <c r="AN256" s="376"/>
      <c r="AO256" s="376"/>
      <c r="AP256" s="376"/>
      <c r="AQ256" s="376"/>
      <c r="AR256" s="376"/>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v>3.99</v>
      </c>
      <c r="BP256" s="376">
        <v>0</v>
      </c>
      <c r="BQ256" s="376">
        <v>3.49</v>
      </c>
      <c r="BR256" s="393">
        <v>2</v>
      </c>
      <c r="BS256" s="376">
        <v>3.29</v>
      </c>
      <c r="BT256" s="393">
        <v>4</v>
      </c>
      <c r="BU256" s="376">
        <v>2.99</v>
      </c>
      <c r="BV256" s="393">
        <v>6</v>
      </c>
      <c r="BW256" s="376">
        <v>2.4900000000000002</v>
      </c>
      <c r="BX256" s="393">
        <v>10</v>
      </c>
      <c r="BY256" s="376">
        <v>1.8</v>
      </c>
    </row>
    <row r="257" spans="1:77" x14ac:dyDescent="0.25">
      <c r="A257" s="388" t="s">
        <v>207</v>
      </c>
      <c r="B257" s="388"/>
      <c r="C257" s="388"/>
      <c r="D257" s="389"/>
      <c r="E257" s="388"/>
      <c r="F257" s="388"/>
      <c r="G257" s="388"/>
      <c r="H257" s="388"/>
      <c r="I257" s="388"/>
      <c r="J257" s="388"/>
      <c r="K257" s="388"/>
      <c r="L257" s="388" t="str">
        <f t="shared" si="3"/>
        <v/>
      </c>
      <c r="M257" s="388"/>
      <c r="N257" s="388"/>
      <c r="O257" s="388"/>
      <c r="P257" s="388"/>
      <c r="Q257" s="388"/>
      <c r="R257" s="388"/>
      <c r="S257" s="388"/>
      <c r="T257" s="388"/>
      <c r="U257" s="388"/>
      <c r="V257" s="388"/>
      <c r="W257" s="388"/>
      <c r="X257" s="388"/>
      <c r="Y257" s="388"/>
      <c r="Z257" s="388"/>
      <c r="AA257" s="388"/>
      <c r="AB257" s="388"/>
      <c r="AC257" s="388"/>
      <c r="AD257" s="388"/>
      <c r="AE257" s="390"/>
      <c r="AF257" s="388"/>
      <c r="AG257" s="388"/>
      <c r="AH257" s="388"/>
      <c r="AI257" s="388"/>
      <c r="AJ257" s="388"/>
      <c r="AK257" s="388"/>
      <c r="AL257" s="388"/>
      <c r="AM257" s="388"/>
      <c r="AN257" s="388"/>
      <c r="AO257" s="388"/>
      <c r="AP257" s="388"/>
      <c r="AQ257" s="388"/>
      <c r="AR257" s="388"/>
      <c r="AS257" s="388"/>
      <c r="AT257" s="388"/>
      <c r="AU257" s="388"/>
      <c r="AV257" s="388"/>
      <c r="AW257" s="388"/>
      <c r="AX257" s="388"/>
      <c r="AY257" s="388"/>
      <c r="AZ257" s="388"/>
      <c r="BA257" s="388"/>
      <c r="BB257" s="388"/>
      <c r="BC257" s="388"/>
      <c r="BD257" s="388"/>
      <c r="BE257" s="388"/>
      <c r="BF257" s="388"/>
      <c r="BG257" s="388"/>
      <c r="BH257" s="388"/>
      <c r="BI257" s="388"/>
      <c r="BJ257" s="388"/>
      <c r="BK257" s="388"/>
      <c r="BL257" s="388"/>
      <c r="BM257" s="388"/>
      <c r="BN257" s="388"/>
      <c r="BO257" s="388">
        <v>2.99</v>
      </c>
      <c r="BP257" s="388">
        <v>0</v>
      </c>
      <c r="BQ257" s="388">
        <v>2.4900000000000002</v>
      </c>
      <c r="BR257" s="391">
        <v>5</v>
      </c>
      <c r="BS257" s="388">
        <v>2.25</v>
      </c>
      <c r="BT257" s="391">
        <v>10</v>
      </c>
      <c r="BU257" s="388">
        <v>1.99</v>
      </c>
      <c r="BV257" s="391">
        <v>20</v>
      </c>
      <c r="BW257" s="388">
        <v>1.79</v>
      </c>
      <c r="BX257" s="391">
        <v>20</v>
      </c>
      <c r="BY257" s="388">
        <v>1.79</v>
      </c>
    </row>
    <row r="258" spans="1:77" x14ac:dyDescent="0.25">
      <c r="A258" s="376" t="s">
        <v>241</v>
      </c>
      <c r="B258" s="376"/>
      <c r="C258" s="376"/>
      <c r="D258" s="392"/>
      <c r="E258" s="376"/>
      <c r="F258" s="376"/>
      <c r="G258" s="376"/>
      <c r="H258" s="376"/>
      <c r="I258" s="376"/>
      <c r="J258" s="376"/>
      <c r="K258" s="376"/>
      <c r="L258" s="376" t="str">
        <f t="shared" si="3"/>
        <v/>
      </c>
      <c r="M258" s="376"/>
      <c r="N258" s="376"/>
      <c r="O258" s="376"/>
      <c r="P258" s="376"/>
      <c r="Q258" s="376"/>
      <c r="R258" s="376"/>
      <c r="S258" s="376"/>
      <c r="T258" s="376"/>
      <c r="U258" s="376"/>
      <c r="V258" s="376"/>
      <c r="W258" s="376"/>
      <c r="X258" s="376"/>
      <c r="Y258" s="376"/>
      <c r="Z258" s="376"/>
      <c r="AA258" s="388"/>
      <c r="AB258" s="376"/>
      <c r="AC258" s="376"/>
      <c r="AD258" s="376"/>
      <c r="AE258" s="394"/>
      <c r="AF258" s="376"/>
      <c r="AG258" s="376"/>
      <c r="AH258" s="376"/>
      <c r="AI258" s="376"/>
      <c r="AJ258" s="376"/>
      <c r="AK258" s="376"/>
      <c r="AL258" s="376"/>
      <c r="AM258" s="376"/>
      <c r="AN258" s="376"/>
      <c r="AO258" s="376"/>
      <c r="AP258" s="376"/>
      <c r="AQ258" s="376"/>
      <c r="AR258" s="376"/>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v>2.99</v>
      </c>
      <c r="BP258" s="376">
        <v>0</v>
      </c>
      <c r="BQ258" s="376">
        <v>2.4900000000000002</v>
      </c>
      <c r="BR258" s="393">
        <v>5</v>
      </c>
      <c r="BS258" s="376">
        <v>2.25</v>
      </c>
      <c r="BT258" s="393">
        <v>10</v>
      </c>
      <c r="BU258" s="376">
        <v>1.99</v>
      </c>
      <c r="BV258" s="393">
        <v>20</v>
      </c>
      <c r="BW258" s="376">
        <v>1.79</v>
      </c>
      <c r="BX258" s="393">
        <v>20</v>
      </c>
      <c r="BY258" s="376">
        <v>1.79</v>
      </c>
    </row>
    <row r="259" spans="1:77" x14ac:dyDescent="0.25">
      <c r="A259" s="388" t="s">
        <v>1458</v>
      </c>
      <c r="B259" s="388"/>
      <c r="C259" s="388"/>
      <c r="D259" s="389"/>
      <c r="E259" s="388"/>
      <c r="F259" s="388"/>
      <c r="G259" s="388"/>
      <c r="H259" s="388"/>
      <c r="I259" s="388"/>
      <c r="J259" s="388"/>
      <c r="K259" s="388"/>
      <c r="L259" s="388" t="str">
        <f t="shared" ref="L259:L322" si="4">IF(C259="X","",(P259 &amp; I259 &amp;J259 &amp;K259 &amp; AA259 &amp; AQ259 &amp; BC259))</f>
        <v/>
      </c>
      <c r="M259" s="388"/>
      <c r="N259" s="388"/>
      <c r="O259" s="388"/>
      <c r="P259" s="388"/>
      <c r="Q259" s="388"/>
      <c r="R259" s="388"/>
      <c r="S259" s="388"/>
      <c r="T259" s="388"/>
      <c r="U259" s="388"/>
      <c r="V259" s="388"/>
      <c r="W259" s="388"/>
      <c r="X259" s="388"/>
      <c r="Y259" s="388"/>
      <c r="Z259" s="388"/>
      <c r="AA259" s="388"/>
      <c r="AB259" s="388"/>
      <c r="AC259" s="388"/>
      <c r="AD259" s="388"/>
      <c r="AE259" s="390"/>
      <c r="AF259" s="388"/>
      <c r="AG259" s="388"/>
      <c r="AH259" s="388"/>
      <c r="AI259" s="388"/>
      <c r="AJ259" s="388"/>
      <c r="AK259" s="388"/>
      <c r="AL259" s="388"/>
      <c r="AM259" s="388"/>
      <c r="AN259" s="388"/>
      <c r="AO259" s="388"/>
      <c r="AP259" s="388"/>
      <c r="AQ259" s="388"/>
      <c r="AR259" s="388"/>
      <c r="AS259" s="388"/>
      <c r="AT259" s="388"/>
      <c r="AU259" s="388"/>
      <c r="AV259" s="388"/>
      <c r="AW259" s="388"/>
      <c r="AX259" s="388"/>
      <c r="AY259" s="388"/>
      <c r="AZ259" s="388"/>
      <c r="BA259" s="388"/>
      <c r="BB259" s="388"/>
      <c r="BC259" s="388"/>
      <c r="BD259" s="388"/>
      <c r="BE259" s="388"/>
      <c r="BF259" s="388"/>
      <c r="BG259" s="388"/>
      <c r="BH259" s="388"/>
      <c r="BI259" s="388"/>
      <c r="BJ259" s="388"/>
      <c r="BK259" s="388"/>
      <c r="BL259" s="388"/>
      <c r="BM259" s="388"/>
      <c r="BN259" s="388"/>
      <c r="BO259" s="388">
        <v>3.15</v>
      </c>
      <c r="BP259" s="388">
        <v>0</v>
      </c>
      <c r="BQ259" s="388">
        <v>2.99</v>
      </c>
      <c r="BR259" s="391">
        <v>4</v>
      </c>
      <c r="BS259" s="388">
        <v>2.75</v>
      </c>
      <c r="BT259" s="391">
        <v>7</v>
      </c>
      <c r="BU259" s="388">
        <v>2.4900000000000002</v>
      </c>
      <c r="BV259" s="391">
        <v>10</v>
      </c>
      <c r="BW259" s="388">
        <v>2.25</v>
      </c>
      <c r="BX259" s="391">
        <v>25</v>
      </c>
      <c r="BY259" s="388">
        <v>1.89</v>
      </c>
    </row>
    <row r="260" spans="1:77" x14ac:dyDescent="0.25">
      <c r="A260" s="376" t="s">
        <v>17</v>
      </c>
      <c r="B260" s="376"/>
      <c r="C260" s="392"/>
      <c r="D260" s="392"/>
      <c r="E260" s="376"/>
      <c r="F260" s="376"/>
      <c r="G260" s="376"/>
      <c r="H260" s="376"/>
      <c r="I260" s="376"/>
      <c r="J260" s="376"/>
      <c r="K260" s="376"/>
      <c r="L260" s="376" t="str">
        <f t="shared" si="4"/>
        <v/>
      </c>
      <c r="M260" s="376"/>
      <c r="N260" s="376"/>
      <c r="O260" s="376"/>
      <c r="P260" s="376"/>
      <c r="Q260" s="376"/>
      <c r="R260" s="376"/>
      <c r="S260" s="376"/>
      <c r="T260" s="376"/>
      <c r="U260" s="376"/>
      <c r="V260" s="376"/>
      <c r="W260" s="376"/>
      <c r="X260" s="376"/>
      <c r="Y260" s="376"/>
      <c r="Z260" s="376"/>
      <c r="AA260" s="376"/>
      <c r="AB260" s="376"/>
      <c r="AC260" s="376"/>
      <c r="AD260" s="376"/>
      <c r="AE260" s="394"/>
      <c r="AF260" s="376"/>
      <c r="AG260" s="376"/>
      <c r="AH260" s="376"/>
      <c r="AI260" s="376"/>
      <c r="AJ260" s="376"/>
      <c r="AK260" s="376"/>
      <c r="AL260" s="376"/>
      <c r="AM260" s="376"/>
      <c r="AN260" s="376"/>
      <c r="AO260" s="376"/>
      <c r="AP260" s="376"/>
      <c r="AQ260" s="376"/>
      <c r="AR260" s="376"/>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v>3.29</v>
      </c>
      <c r="BP260" s="376">
        <v>0</v>
      </c>
      <c r="BQ260" s="376">
        <v>3.05</v>
      </c>
      <c r="BR260" s="393">
        <v>5</v>
      </c>
      <c r="BS260" s="376">
        <v>2.75</v>
      </c>
      <c r="BT260" s="393">
        <v>7</v>
      </c>
      <c r="BU260" s="376">
        <v>2.4900000000000002</v>
      </c>
      <c r="BV260" s="393">
        <v>10</v>
      </c>
      <c r="BW260" s="376">
        <v>2.29</v>
      </c>
      <c r="BX260" s="393">
        <v>30</v>
      </c>
      <c r="BY260" s="376">
        <v>1.99</v>
      </c>
    </row>
    <row r="261" spans="1:77" x14ac:dyDescent="0.25">
      <c r="A261" s="388" t="s">
        <v>56</v>
      </c>
      <c r="B261" s="388"/>
      <c r="C261" s="388"/>
      <c r="D261" s="389"/>
      <c r="E261" s="388"/>
      <c r="F261" s="388"/>
      <c r="G261" s="388"/>
      <c r="H261" s="388"/>
      <c r="I261" s="388"/>
      <c r="J261" s="388"/>
      <c r="K261" s="388"/>
      <c r="L261" s="388" t="str">
        <f t="shared" si="4"/>
        <v/>
      </c>
      <c r="M261" s="388"/>
      <c r="N261" s="388"/>
      <c r="O261" s="388"/>
      <c r="P261" s="388"/>
      <c r="Q261" s="388"/>
      <c r="R261" s="388"/>
      <c r="S261" s="388"/>
      <c r="T261" s="376"/>
      <c r="U261" s="388"/>
      <c r="V261" s="388"/>
      <c r="W261" s="388"/>
      <c r="X261" s="388"/>
      <c r="Y261" s="388"/>
      <c r="Z261" s="388"/>
      <c r="AA261" s="388"/>
      <c r="AB261" s="388"/>
      <c r="AC261" s="388"/>
      <c r="AD261" s="388"/>
      <c r="AE261" s="397"/>
      <c r="AF261" s="388"/>
      <c r="AG261" s="388"/>
      <c r="AH261" s="388"/>
      <c r="AI261" s="388"/>
      <c r="AJ261" s="388"/>
      <c r="AK261" s="388"/>
      <c r="AL261" s="388"/>
      <c r="AM261" s="388"/>
      <c r="AN261" s="388"/>
      <c r="AO261" s="388"/>
      <c r="AP261" s="388"/>
      <c r="AQ261" s="388"/>
      <c r="AR261" s="388"/>
      <c r="AS261" s="388"/>
      <c r="AT261" s="388"/>
      <c r="AU261" s="388"/>
      <c r="AV261" s="388"/>
      <c r="AW261" s="388"/>
      <c r="AX261" s="388"/>
      <c r="AY261" s="388"/>
      <c r="AZ261" s="388"/>
      <c r="BA261" s="388"/>
      <c r="BB261" s="388"/>
      <c r="BC261" s="388"/>
      <c r="BD261" s="388"/>
      <c r="BE261" s="388"/>
      <c r="BF261" s="388"/>
      <c r="BG261" s="388"/>
      <c r="BH261" s="388"/>
      <c r="BI261" s="388"/>
      <c r="BJ261" s="388"/>
      <c r="BK261" s="388"/>
      <c r="BL261" s="388"/>
      <c r="BM261" s="388"/>
      <c r="BN261" s="388"/>
      <c r="BO261" s="388">
        <v>2.8333333330000001</v>
      </c>
      <c r="BP261" s="388">
        <v>0</v>
      </c>
      <c r="BQ261" s="388">
        <v>5.4729032259999997</v>
      </c>
      <c r="BR261" s="391">
        <v>3</v>
      </c>
      <c r="BS261" s="388">
        <v>4.7051612900000004</v>
      </c>
      <c r="BT261" s="391">
        <v>5</v>
      </c>
      <c r="BU261" s="388">
        <v>4.3761290319999997</v>
      </c>
      <c r="BV261" s="391">
        <v>7</v>
      </c>
      <c r="BW261" s="388">
        <v>3.3890322579999999</v>
      </c>
      <c r="BX261" s="391">
        <v>10</v>
      </c>
      <c r="BY261" s="388">
        <v>3.3890322579999999</v>
      </c>
    </row>
    <row r="262" spans="1:77" x14ac:dyDescent="0.25">
      <c r="A262" s="376" t="s">
        <v>1600</v>
      </c>
      <c r="B262" s="376"/>
      <c r="C262" s="392"/>
      <c r="D262" s="392"/>
      <c r="E262" s="376"/>
      <c r="F262" s="376"/>
      <c r="G262" s="376"/>
      <c r="H262" s="376"/>
      <c r="I262" s="376"/>
      <c r="J262" s="376"/>
      <c r="K262" s="376"/>
      <c r="L262" s="376" t="str">
        <f t="shared" si="4"/>
        <v/>
      </c>
      <c r="M262" s="376"/>
      <c r="N262" s="376"/>
      <c r="O262" s="376"/>
      <c r="P262" s="376"/>
      <c r="Q262" s="376"/>
      <c r="R262" s="376"/>
      <c r="S262" s="376"/>
      <c r="T262" s="376"/>
      <c r="U262" s="376"/>
      <c r="V262" s="376"/>
      <c r="W262" s="376"/>
      <c r="X262" s="376"/>
      <c r="Y262" s="376"/>
      <c r="Z262" s="376"/>
      <c r="AA262" s="376"/>
      <c r="AB262" s="376"/>
      <c r="AC262" s="376"/>
      <c r="AD262" s="376"/>
      <c r="AE262" s="394"/>
      <c r="AF262" s="376"/>
      <c r="AG262" s="376"/>
      <c r="AH262" s="376"/>
      <c r="AI262" s="376"/>
      <c r="AJ262" s="376"/>
      <c r="AK262" s="376"/>
      <c r="AL262" s="376"/>
      <c r="AM262" s="376"/>
      <c r="AN262" s="376"/>
      <c r="AO262" s="376"/>
      <c r="AP262" s="376"/>
      <c r="AQ262" s="376"/>
      <c r="AR262" s="376"/>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v>2.99</v>
      </c>
      <c r="BP262" s="376">
        <v>0</v>
      </c>
      <c r="BQ262" s="376">
        <v>2.85</v>
      </c>
      <c r="BR262" s="393">
        <v>10</v>
      </c>
      <c r="BS262" s="376">
        <v>2.4900000000000002</v>
      </c>
      <c r="BT262" s="393">
        <v>20</v>
      </c>
      <c r="BU262" s="376">
        <v>2.35</v>
      </c>
      <c r="BV262" s="393">
        <v>50</v>
      </c>
      <c r="BW262" s="376">
        <v>2.15</v>
      </c>
      <c r="BX262" s="393">
        <v>100</v>
      </c>
      <c r="BY262" s="376">
        <v>2.0499999999999998</v>
      </c>
    </row>
    <row r="263" spans="1:77" x14ac:dyDescent="0.25">
      <c r="A263" s="388" t="s">
        <v>1601</v>
      </c>
      <c r="B263" s="388"/>
      <c r="C263" s="388"/>
      <c r="D263" s="389"/>
      <c r="E263" s="388"/>
      <c r="F263" s="388"/>
      <c r="G263" s="388"/>
      <c r="H263" s="388"/>
      <c r="I263" s="388"/>
      <c r="J263" s="388"/>
      <c r="K263" s="388"/>
      <c r="L263" s="388" t="str">
        <f t="shared" si="4"/>
        <v/>
      </c>
      <c r="M263" s="388"/>
      <c r="N263" s="388"/>
      <c r="O263" s="388"/>
      <c r="P263" s="388"/>
      <c r="Q263" s="388"/>
      <c r="R263" s="388"/>
      <c r="S263" s="388"/>
      <c r="T263" s="388"/>
      <c r="U263" s="388"/>
      <c r="V263" s="388"/>
      <c r="W263" s="388"/>
      <c r="X263" s="388"/>
      <c r="Y263" s="388"/>
      <c r="Z263" s="388"/>
      <c r="AA263" s="388"/>
      <c r="AB263" s="388"/>
      <c r="AC263" s="388"/>
      <c r="AD263" s="388"/>
      <c r="AE263" s="388"/>
      <c r="AF263" s="388"/>
      <c r="AG263" s="388"/>
      <c r="AH263" s="388"/>
      <c r="AI263" s="388"/>
      <c r="AJ263" s="388"/>
      <c r="AK263" s="388"/>
      <c r="AL263" s="388"/>
      <c r="AM263" s="388"/>
      <c r="AN263" s="388"/>
      <c r="AO263" s="388"/>
      <c r="AP263" s="388"/>
      <c r="AQ263" s="388"/>
      <c r="AR263" s="388"/>
      <c r="AS263" s="388"/>
      <c r="AT263" s="388"/>
      <c r="AU263" s="388"/>
      <c r="AV263" s="388"/>
      <c r="AW263" s="388"/>
      <c r="AX263" s="388"/>
      <c r="AY263" s="388"/>
      <c r="AZ263" s="388"/>
      <c r="BA263" s="388"/>
      <c r="BB263" s="388"/>
      <c r="BC263" s="388"/>
      <c r="BD263" s="388"/>
      <c r="BE263" s="388"/>
      <c r="BF263" s="388"/>
      <c r="BG263" s="388"/>
      <c r="BH263" s="388"/>
      <c r="BI263" s="388"/>
      <c r="BJ263" s="388"/>
      <c r="BK263" s="388"/>
      <c r="BL263" s="388"/>
      <c r="BM263" s="388"/>
      <c r="BN263" s="388"/>
      <c r="BO263" s="388">
        <v>2.99</v>
      </c>
      <c r="BP263" s="388">
        <v>0</v>
      </c>
      <c r="BQ263" s="388">
        <v>2.85</v>
      </c>
      <c r="BR263" s="391">
        <v>10</v>
      </c>
      <c r="BS263" s="388">
        <v>2.4900000000000002</v>
      </c>
      <c r="BT263" s="391">
        <v>20</v>
      </c>
      <c r="BU263" s="388">
        <v>2.35</v>
      </c>
      <c r="BV263" s="391">
        <v>50</v>
      </c>
      <c r="BW263" s="388">
        <v>2.15</v>
      </c>
      <c r="BX263" s="391">
        <v>100</v>
      </c>
      <c r="BY263" s="388">
        <v>2.0499999999999998</v>
      </c>
    </row>
    <row r="264" spans="1:77" x14ac:dyDescent="0.25">
      <c r="A264" s="376" t="s">
        <v>1089</v>
      </c>
      <c r="B264" s="376"/>
      <c r="C264" s="392"/>
      <c r="D264" s="392"/>
      <c r="E264" s="376"/>
      <c r="F264" s="376"/>
      <c r="G264" s="376"/>
      <c r="H264" s="376"/>
      <c r="I264" s="376"/>
      <c r="J264" s="376"/>
      <c r="K264" s="376"/>
      <c r="L264" s="376" t="str">
        <f t="shared" si="4"/>
        <v/>
      </c>
      <c r="M264" s="376"/>
      <c r="N264" s="376"/>
      <c r="O264" s="376"/>
      <c r="P264" s="376"/>
      <c r="Q264" s="376"/>
      <c r="R264" s="376"/>
      <c r="S264" s="376"/>
      <c r="T264" s="376"/>
      <c r="U264" s="376"/>
      <c r="V264" s="376"/>
      <c r="W264" s="376"/>
      <c r="X264" s="376"/>
      <c r="Y264" s="376"/>
      <c r="Z264" s="376"/>
      <c r="AA264" s="376"/>
      <c r="AB264" s="376"/>
      <c r="AC264" s="376"/>
      <c r="AD264" s="376"/>
      <c r="AE264" s="394"/>
      <c r="AF264" s="376"/>
      <c r="AG264" s="376"/>
      <c r="AH264" s="376"/>
      <c r="AI264" s="376"/>
      <c r="AJ264" s="376"/>
      <c r="AK264" s="376"/>
      <c r="AL264" s="376"/>
      <c r="AM264" s="376"/>
      <c r="AN264" s="376"/>
      <c r="AO264" s="376"/>
      <c r="AP264" s="376"/>
      <c r="AQ264" s="376"/>
      <c r="AR264" s="376"/>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v>3.99</v>
      </c>
      <c r="BP264" s="376">
        <v>0</v>
      </c>
      <c r="BQ264" s="376">
        <v>3.25</v>
      </c>
      <c r="BR264" s="393">
        <v>2</v>
      </c>
      <c r="BS264" s="376">
        <v>2.99</v>
      </c>
      <c r="BT264" s="393">
        <v>10</v>
      </c>
      <c r="BU264" s="376">
        <v>2.75</v>
      </c>
      <c r="BV264" s="393">
        <v>24</v>
      </c>
      <c r="BW264" s="376">
        <v>2.4900000000000002</v>
      </c>
      <c r="BX264" s="393">
        <v>48</v>
      </c>
      <c r="BY264" s="376">
        <v>2.15</v>
      </c>
    </row>
    <row r="265" spans="1:77" x14ac:dyDescent="0.25">
      <c r="A265" s="388" t="s">
        <v>1418</v>
      </c>
      <c r="B265" s="388"/>
      <c r="C265" s="388"/>
      <c r="D265" s="389"/>
      <c r="E265" s="388"/>
      <c r="F265" s="388"/>
      <c r="G265" s="388"/>
      <c r="H265" s="388"/>
      <c r="I265" s="388"/>
      <c r="J265" s="388"/>
      <c r="K265" s="388"/>
      <c r="L265" s="388" t="str">
        <f t="shared" si="4"/>
        <v/>
      </c>
      <c r="M265" s="388"/>
      <c r="N265" s="388"/>
      <c r="O265" s="388"/>
      <c r="P265" s="388"/>
      <c r="Q265" s="388"/>
      <c r="R265" s="388"/>
      <c r="S265" s="388"/>
      <c r="T265" s="388"/>
      <c r="U265" s="388"/>
      <c r="V265" s="388"/>
      <c r="W265" s="388"/>
      <c r="X265" s="388"/>
      <c r="Y265" s="388"/>
      <c r="Z265" s="388"/>
      <c r="AA265" s="388"/>
      <c r="AB265" s="388"/>
      <c r="AC265" s="388"/>
      <c r="AD265" s="388"/>
      <c r="AE265" s="390"/>
      <c r="AF265" s="388"/>
      <c r="AG265" s="388"/>
      <c r="AH265" s="388"/>
      <c r="AI265" s="388"/>
      <c r="AJ265" s="388"/>
      <c r="AK265" s="388"/>
      <c r="AL265" s="388"/>
      <c r="AM265" s="388"/>
      <c r="AN265" s="388"/>
      <c r="AO265" s="388"/>
      <c r="AP265" s="388"/>
      <c r="AQ265" s="388"/>
      <c r="AR265" s="388"/>
      <c r="AS265" s="388"/>
      <c r="AT265" s="388"/>
      <c r="AU265" s="388"/>
      <c r="AV265" s="388"/>
      <c r="AW265" s="388"/>
      <c r="AX265" s="388"/>
      <c r="AY265" s="388"/>
      <c r="AZ265" s="388"/>
      <c r="BA265" s="388"/>
      <c r="BB265" s="388"/>
      <c r="BC265" s="388"/>
      <c r="BD265" s="388"/>
      <c r="BE265" s="388"/>
      <c r="BF265" s="388"/>
      <c r="BG265" s="388"/>
      <c r="BH265" s="388"/>
      <c r="BI265" s="388"/>
      <c r="BJ265" s="388"/>
      <c r="BK265" s="388"/>
      <c r="BL265" s="388"/>
      <c r="BM265" s="388"/>
      <c r="BN265" s="388"/>
      <c r="BO265" s="388">
        <v>4.8899999999999997</v>
      </c>
      <c r="BP265" s="388">
        <v>0</v>
      </c>
      <c r="BQ265" s="388">
        <v>4.6900000000000004</v>
      </c>
      <c r="BR265" s="391">
        <v>2</v>
      </c>
      <c r="BS265" s="388">
        <v>4.59</v>
      </c>
      <c r="BT265" s="391">
        <v>10</v>
      </c>
      <c r="BU265" s="388">
        <v>3.99</v>
      </c>
      <c r="BV265" s="391">
        <v>20</v>
      </c>
      <c r="BW265" s="388">
        <v>2.99</v>
      </c>
      <c r="BX265" s="391">
        <v>40</v>
      </c>
      <c r="BY265" s="388">
        <v>2.09</v>
      </c>
    </row>
    <row r="266" spans="1:77" x14ac:dyDescent="0.25">
      <c r="A266" s="376" t="s">
        <v>1538</v>
      </c>
      <c r="B266" s="376"/>
      <c r="C266" s="376"/>
      <c r="D266" s="392"/>
      <c r="E266" s="376"/>
      <c r="F266" s="376"/>
      <c r="G266" s="376"/>
      <c r="H266" s="376"/>
      <c r="I266" s="376"/>
      <c r="J266" s="376"/>
      <c r="K266" s="376"/>
      <c r="L266" s="376" t="str">
        <f t="shared" si="4"/>
        <v/>
      </c>
      <c r="M266" s="376"/>
      <c r="N266" s="376"/>
      <c r="O266" s="376"/>
      <c r="P266" s="376"/>
      <c r="Q266" s="376"/>
      <c r="R266" s="376"/>
      <c r="S266" s="376"/>
      <c r="T266" s="376"/>
      <c r="U266" s="376"/>
      <c r="V266" s="376"/>
      <c r="W266" s="376"/>
      <c r="X266" s="376"/>
      <c r="Y266" s="376"/>
      <c r="Z266" s="376"/>
      <c r="AA266" s="388"/>
      <c r="AB266" s="376"/>
      <c r="AC266" s="376"/>
      <c r="AD266" s="376"/>
      <c r="AE266" s="394"/>
      <c r="AF266" s="376"/>
      <c r="AG266" s="376"/>
      <c r="AH266" s="376"/>
      <c r="AI266" s="376"/>
      <c r="AJ266" s="376"/>
      <c r="AK266" s="376"/>
      <c r="AL266" s="376"/>
      <c r="AM266" s="376"/>
      <c r="AN266" s="376"/>
      <c r="AO266" s="376"/>
      <c r="AP266" s="376"/>
      <c r="AQ266" s="376"/>
      <c r="AR266" s="376"/>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v>4.79</v>
      </c>
      <c r="BP266" s="376">
        <v>0</v>
      </c>
      <c r="BQ266" s="376">
        <v>4.25</v>
      </c>
      <c r="BR266" s="393">
        <v>4</v>
      </c>
      <c r="BS266" s="376">
        <v>3.99</v>
      </c>
      <c r="BT266" s="393">
        <v>10</v>
      </c>
      <c r="BU266" s="376">
        <v>3.45</v>
      </c>
      <c r="BV266" s="393">
        <v>35</v>
      </c>
      <c r="BW266" s="376">
        <v>2.99</v>
      </c>
      <c r="BX266" s="393">
        <v>70</v>
      </c>
      <c r="BY266" s="376">
        <v>2.15</v>
      </c>
    </row>
    <row r="267" spans="1:77" x14ac:dyDescent="0.25">
      <c r="A267" s="388" t="s">
        <v>1540</v>
      </c>
      <c r="B267" s="388"/>
      <c r="C267" s="388"/>
      <c r="D267" s="389"/>
      <c r="E267" s="388"/>
      <c r="F267" s="388"/>
      <c r="G267" s="388"/>
      <c r="H267" s="388"/>
      <c r="I267" s="388"/>
      <c r="J267" s="388"/>
      <c r="K267" s="388"/>
      <c r="L267" s="388" t="str">
        <f t="shared" si="4"/>
        <v/>
      </c>
      <c r="M267" s="388"/>
      <c r="N267" s="388"/>
      <c r="O267" s="388"/>
      <c r="P267" s="388"/>
      <c r="Q267" s="388"/>
      <c r="R267" s="388"/>
      <c r="S267" s="388"/>
      <c r="T267" s="388"/>
      <c r="U267" s="388"/>
      <c r="V267" s="388"/>
      <c r="W267" s="388"/>
      <c r="X267" s="388"/>
      <c r="Y267" s="388"/>
      <c r="Z267" s="388"/>
      <c r="AA267" s="388"/>
      <c r="AB267" s="388"/>
      <c r="AC267" s="388"/>
      <c r="AD267" s="388"/>
      <c r="AE267" s="388"/>
      <c r="AF267" s="388"/>
      <c r="AG267" s="388"/>
      <c r="AH267" s="388"/>
      <c r="AI267" s="388"/>
      <c r="AJ267" s="388"/>
      <c r="AK267" s="388"/>
      <c r="AL267" s="388"/>
      <c r="AM267" s="388"/>
      <c r="AN267" s="388"/>
      <c r="AO267" s="388"/>
      <c r="AP267" s="388"/>
      <c r="AQ267" s="388"/>
      <c r="AR267" s="388"/>
      <c r="AS267" s="388"/>
      <c r="AT267" s="388"/>
      <c r="AU267" s="388"/>
      <c r="AV267" s="388"/>
      <c r="AW267" s="388"/>
      <c r="AX267" s="388"/>
      <c r="AY267" s="388"/>
      <c r="AZ267" s="388"/>
      <c r="BA267" s="388"/>
      <c r="BB267" s="388"/>
      <c r="BC267" s="388"/>
      <c r="BD267" s="388"/>
      <c r="BE267" s="388"/>
      <c r="BF267" s="388"/>
      <c r="BG267" s="388"/>
      <c r="BH267" s="388"/>
      <c r="BI267" s="388"/>
      <c r="BJ267" s="388"/>
      <c r="BK267" s="388"/>
      <c r="BL267" s="388"/>
      <c r="BM267" s="388"/>
      <c r="BN267" s="388"/>
      <c r="BO267" s="388">
        <v>4.79</v>
      </c>
      <c r="BP267" s="388">
        <v>0</v>
      </c>
      <c r="BQ267" s="388">
        <v>4.25</v>
      </c>
      <c r="BR267" s="391">
        <v>4</v>
      </c>
      <c r="BS267" s="388">
        <v>3.99</v>
      </c>
      <c r="BT267" s="391">
        <v>10</v>
      </c>
      <c r="BU267" s="388">
        <v>3.45</v>
      </c>
      <c r="BV267" s="391">
        <v>35</v>
      </c>
      <c r="BW267" s="388">
        <v>2.99</v>
      </c>
      <c r="BX267" s="391">
        <v>70</v>
      </c>
      <c r="BY267" s="388">
        <v>2.15</v>
      </c>
    </row>
    <row r="268" spans="1:77" x14ac:dyDescent="0.25">
      <c r="A268" s="376" t="s">
        <v>1539</v>
      </c>
      <c r="B268" s="376"/>
      <c r="C268" s="376"/>
      <c r="D268" s="392"/>
      <c r="E268" s="376"/>
      <c r="F268" s="376"/>
      <c r="G268" s="376"/>
      <c r="H268" s="376"/>
      <c r="I268" s="376"/>
      <c r="J268" s="376"/>
      <c r="K268" s="376"/>
      <c r="L268" s="376" t="str">
        <f t="shared" si="4"/>
        <v/>
      </c>
      <c r="M268" s="376"/>
      <c r="N268" s="376"/>
      <c r="O268" s="376"/>
      <c r="P268" s="376"/>
      <c r="Q268" s="376"/>
      <c r="R268" s="376"/>
      <c r="S268" s="376"/>
      <c r="T268" s="376"/>
      <c r="U268" s="376"/>
      <c r="V268" s="376"/>
      <c r="W268" s="376"/>
      <c r="X268" s="376"/>
      <c r="Y268" s="376"/>
      <c r="Z268" s="376"/>
      <c r="AA268" s="388"/>
      <c r="AB268" s="376"/>
      <c r="AC268" s="376"/>
      <c r="AD268" s="376"/>
      <c r="AE268" s="394"/>
      <c r="AF268" s="376"/>
      <c r="AG268" s="376"/>
      <c r="AH268" s="376"/>
      <c r="AI268" s="376"/>
      <c r="AJ268" s="376"/>
      <c r="AK268" s="376"/>
      <c r="AL268" s="376"/>
      <c r="AM268" s="376"/>
      <c r="AN268" s="376"/>
      <c r="AO268" s="376"/>
      <c r="AP268" s="376"/>
      <c r="AQ268" s="376"/>
      <c r="AR268" s="376"/>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v>4.79</v>
      </c>
      <c r="BP268" s="376">
        <v>0</v>
      </c>
      <c r="BQ268" s="376">
        <v>4.25</v>
      </c>
      <c r="BR268" s="393">
        <v>4</v>
      </c>
      <c r="BS268" s="376">
        <v>3.99</v>
      </c>
      <c r="BT268" s="393">
        <v>10</v>
      </c>
      <c r="BU268" s="376">
        <v>3.45</v>
      </c>
      <c r="BV268" s="393">
        <v>35</v>
      </c>
      <c r="BW268" s="376">
        <v>2.99</v>
      </c>
      <c r="BX268" s="393">
        <v>70</v>
      </c>
      <c r="BY268" s="376">
        <v>2.15</v>
      </c>
    </row>
    <row r="269" spans="1:77" x14ac:dyDescent="0.25">
      <c r="A269" s="388" t="s">
        <v>1584</v>
      </c>
      <c r="B269" s="388"/>
      <c r="C269" s="388"/>
      <c r="D269" s="389"/>
      <c r="E269" s="388"/>
      <c r="F269" s="388"/>
      <c r="G269" s="388"/>
      <c r="H269" s="388"/>
      <c r="I269" s="388"/>
      <c r="J269" s="388"/>
      <c r="K269" s="388"/>
      <c r="L269" s="388" t="str">
        <f t="shared" si="4"/>
        <v/>
      </c>
      <c r="M269" s="388"/>
      <c r="N269" s="388"/>
      <c r="O269" s="388"/>
      <c r="P269" s="388"/>
      <c r="Q269" s="388"/>
      <c r="R269" s="388"/>
      <c r="S269" s="388"/>
      <c r="T269" s="388"/>
      <c r="U269" s="388"/>
      <c r="V269" s="388"/>
      <c r="W269" s="388"/>
      <c r="X269" s="388"/>
      <c r="Y269" s="388"/>
      <c r="Z269" s="388"/>
      <c r="AA269" s="388"/>
      <c r="AB269" s="388"/>
      <c r="AC269" s="388"/>
      <c r="AD269" s="388"/>
      <c r="AE269" s="388"/>
      <c r="AF269" s="388"/>
      <c r="AG269" s="388"/>
      <c r="AH269" s="388"/>
      <c r="AI269" s="388"/>
      <c r="AJ269" s="388"/>
      <c r="AK269" s="388"/>
      <c r="AL269" s="388"/>
      <c r="AM269" s="388"/>
      <c r="AN269" s="388"/>
      <c r="AO269" s="388"/>
      <c r="AP269" s="388"/>
      <c r="AQ269" s="388"/>
      <c r="AR269" s="388"/>
      <c r="AS269" s="388"/>
      <c r="AT269" s="388"/>
      <c r="AU269" s="388"/>
      <c r="AV269" s="388"/>
      <c r="AW269" s="388"/>
      <c r="AX269" s="388"/>
      <c r="AY269" s="388"/>
      <c r="AZ269" s="388"/>
      <c r="BA269" s="388"/>
      <c r="BB269" s="388"/>
      <c r="BC269" s="388"/>
      <c r="BD269" s="388"/>
      <c r="BE269" s="388"/>
      <c r="BF269" s="388"/>
      <c r="BG269" s="388"/>
      <c r="BH269" s="388"/>
      <c r="BI269" s="388"/>
      <c r="BJ269" s="388"/>
      <c r="BK269" s="388"/>
      <c r="BL269" s="388"/>
      <c r="BM269" s="388"/>
      <c r="BN269" s="388"/>
      <c r="BO269" s="388">
        <v>3.49</v>
      </c>
      <c r="BP269" s="388">
        <v>0</v>
      </c>
      <c r="BQ269" s="388">
        <v>3.25</v>
      </c>
      <c r="BR269" s="391">
        <v>4</v>
      </c>
      <c r="BS269" s="388">
        <v>2.99</v>
      </c>
      <c r="BT269" s="391">
        <v>10</v>
      </c>
      <c r="BU269" s="388">
        <v>2.75</v>
      </c>
      <c r="BV269" s="391">
        <v>25</v>
      </c>
      <c r="BW269" s="388">
        <v>2.4900000000000002</v>
      </c>
      <c r="BX269" s="391">
        <v>50</v>
      </c>
      <c r="BY269" s="388">
        <v>2.19</v>
      </c>
    </row>
    <row r="270" spans="1:77" x14ac:dyDescent="0.25">
      <c r="A270" s="376" t="s">
        <v>1586</v>
      </c>
      <c r="B270" s="376"/>
      <c r="C270" s="376"/>
      <c r="D270" s="392"/>
      <c r="E270" s="376"/>
      <c r="F270" s="376"/>
      <c r="G270" s="376"/>
      <c r="H270" s="376"/>
      <c r="I270" s="376"/>
      <c r="J270" s="376"/>
      <c r="K270" s="376"/>
      <c r="L270" s="376" t="str">
        <f t="shared" si="4"/>
        <v/>
      </c>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v>3.49</v>
      </c>
      <c r="BP270" s="376">
        <v>0</v>
      </c>
      <c r="BQ270" s="376">
        <v>3.25</v>
      </c>
      <c r="BR270" s="393">
        <v>4</v>
      </c>
      <c r="BS270" s="376">
        <v>2.99</v>
      </c>
      <c r="BT270" s="393">
        <v>10</v>
      </c>
      <c r="BU270" s="376">
        <v>2.75</v>
      </c>
      <c r="BV270" s="393">
        <v>25</v>
      </c>
      <c r="BW270" s="376">
        <v>2.4900000000000002</v>
      </c>
      <c r="BX270" s="393">
        <v>50</v>
      </c>
      <c r="BY270" s="376">
        <v>2.19</v>
      </c>
    </row>
    <row r="271" spans="1:77" x14ac:dyDescent="0.25">
      <c r="A271" s="388" t="s">
        <v>1585</v>
      </c>
      <c r="B271" s="388"/>
      <c r="C271" s="388"/>
      <c r="D271" s="389"/>
      <c r="E271" s="388"/>
      <c r="F271" s="388"/>
      <c r="G271" s="388"/>
      <c r="H271" s="388"/>
      <c r="I271" s="388"/>
      <c r="J271" s="388"/>
      <c r="K271" s="388"/>
      <c r="L271" s="388" t="str">
        <f t="shared" si="4"/>
        <v/>
      </c>
      <c r="M271" s="388"/>
      <c r="N271" s="388"/>
      <c r="O271" s="388"/>
      <c r="P271" s="388"/>
      <c r="Q271" s="388"/>
      <c r="R271" s="388"/>
      <c r="S271" s="388"/>
      <c r="T271" s="388"/>
      <c r="U271" s="388"/>
      <c r="V271" s="388"/>
      <c r="W271" s="388"/>
      <c r="X271" s="388"/>
      <c r="Y271" s="388"/>
      <c r="Z271" s="388"/>
      <c r="AA271" s="388"/>
      <c r="AB271" s="388"/>
      <c r="AC271" s="388"/>
      <c r="AD271" s="388"/>
      <c r="AE271" s="390"/>
      <c r="AF271" s="388"/>
      <c r="AG271" s="388"/>
      <c r="AH271" s="388"/>
      <c r="AI271" s="388"/>
      <c r="AJ271" s="388"/>
      <c r="AK271" s="388"/>
      <c r="AL271" s="388"/>
      <c r="AM271" s="388"/>
      <c r="AN271" s="388"/>
      <c r="AO271" s="388"/>
      <c r="AP271" s="388"/>
      <c r="AQ271" s="388"/>
      <c r="AR271" s="388"/>
      <c r="AS271" s="388"/>
      <c r="AT271" s="388"/>
      <c r="AU271" s="388"/>
      <c r="AV271" s="388"/>
      <c r="AW271" s="388"/>
      <c r="AX271" s="388"/>
      <c r="AY271" s="388"/>
      <c r="AZ271" s="388"/>
      <c r="BA271" s="388"/>
      <c r="BB271" s="388"/>
      <c r="BC271" s="388"/>
      <c r="BD271" s="388"/>
      <c r="BE271" s="388"/>
      <c r="BF271" s="388"/>
      <c r="BG271" s="388"/>
      <c r="BH271" s="388"/>
      <c r="BI271" s="388"/>
      <c r="BJ271" s="388"/>
      <c r="BK271" s="388"/>
      <c r="BL271" s="388"/>
      <c r="BM271" s="388"/>
      <c r="BN271" s="388"/>
      <c r="BO271" s="388">
        <v>3.49</v>
      </c>
      <c r="BP271" s="388">
        <v>0</v>
      </c>
      <c r="BQ271" s="388">
        <v>3.25</v>
      </c>
      <c r="BR271" s="391">
        <v>4</v>
      </c>
      <c r="BS271" s="388">
        <v>2.99</v>
      </c>
      <c r="BT271" s="391">
        <v>10</v>
      </c>
      <c r="BU271" s="388">
        <v>2.75</v>
      </c>
      <c r="BV271" s="391">
        <v>25</v>
      </c>
      <c r="BW271" s="388">
        <v>2.4900000000000002</v>
      </c>
      <c r="BX271" s="391">
        <v>50</v>
      </c>
      <c r="BY271" s="388">
        <v>2.19</v>
      </c>
    </row>
    <row r="272" spans="1:77" x14ac:dyDescent="0.25">
      <c r="A272" s="376" t="s">
        <v>1638</v>
      </c>
      <c r="B272" s="376"/>
      <c r="C272" s="376"/>
      <c r="D272" s="392"/>
      <c r="E272" s="376"/>
      <c r="F272" s="376"/>
      <c r="G272" s="376"/>
      <c r="H272" s="376"/>
      <c r="I272" s="376"/>
      <c r="J272" s="376"/>
      <c r="K272" s="376"/>
      <c r="L272" s="376" t="str">
        <f t="shared" si="4"/>
        <v/>
      </c>
      <c r="M272" s="376"/>
      <c r="N272" s="376"/>
      <c r="O272" s="376"/>
      <c r="P272" s="376"/>
      <c r="Q272" s="376"/>
      <c r="R272" s="376"/>
      <c r="S272" s="376"/>
      <c r="T272" s="376"/>
      <c r="U272" s="376"/>
      <c r="V272" s="376"/>
      <c r="W272" s="376"/>
      <c r="X272" s="376"/>
      <c r="Y272" s="376"/>
      <c r="Z272" s="376"/>
      <c r="AA272" s="388"/>
      <c r="AB272" s="376"/>
      <c r="AC272" s="376"/>
      <c r="AD272" s="376"/>
      <c r="AE272" s="394"/>
      <c r="AF272" s="376"/>
      <c r="AG272" s="376"/>
      <c r="AH272" s="376"/>
      <c r="AI272" s="376"/>
      <c r="AJ272" s="376"/>
      <c r="AK272" s="376"/>
      <c r="AL272" s="376"/>
      <c r="AM272" s="376"/>
      <c r="AN272" s="376"/>
      <c r="AO272" s="376"/>
      <c r="AP272" s="376"/>
      <c r="AQ272" s="376"/>
      <c r="AR272" s="376"/>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v>2.99</v>
      </c>
      <c r="BP272" s="376">
        <v>0</v>
      </c>
      <c r="BQ272" s="376">
        <v>2.4900000000000002</v>
      </c>
      <c r="BR272" s="393">
        <v>2</v>
      </c>
      <c r="BS272" s="376">
        <v>2.35</v>
      </c>
      <c r="BT272" s="393">
        <v>10</v>
      </c>
      <c r="BU272" s="376">
        <v>2.25</v>
      </c>
      <c r="BV272" s="393">
        <v>10</v>
      </c>
      <c r="BW272" s="376">
        <v>2.25</v>
      </c>
      <c r="BX272" s="393">
        <v>10</v>
      </c>
      <c r="BY272" s="376">
        <v>2.25</v>
      </c>
    </row>
    <row r="273" spans="1:77" x14ac:dyDescent="0.25">
      <c r="A273" s="388" t="s">
        <v>1639</v>
      </c>
      <c r="B273" s="388"/>
      <c r="C273" s="388"/>
      <c r="D273" s="389"/>
      <c r="E273" s="388"/>
      <c r="F273" s="388"/>
      <c r="G273" s="388"/>
      <c r="H273" s="388"/>
      <c r="I273" s="388"/>
      <c r="J273" s="388"/>
      <c r="K273" s="388"/>
      <c r="L273" s="388" t="str">
        <f t="shared" si="4"/>
        <v/>
      </c>
      <c r="M273" s="388"/>
      <c r="N273" s="388"/>
      <c r="O273" s="388"/>
      <c r="P273" s="388"/>
      <c r="Q273" s="388"/>
      <c r="R273" s="388"/>
      <c r="S273" s="388"/>
      <c r="T273" s="388"/>
      <c r="U273" s="388"/>
      <c r="V273" s="388"/>
      <c r="W273" s="388"/>
      <c r="X273" s="388"/>
      <c r="Y273" s="388"/>
      <c r="Z273" s="388"/>
      <c r="AA273" s="388"/>
      <c r="AB273" s="388"/>
      <c r="AC273" s="388"/>
      <c r="AD273" s="388"/>
      <c r="AE273" s="390"/>
      <c r="AF273" s="388"/>
      <c r="AG273" s="388"/>
      <c r="AH273" s="388"/>
      <c r="AI273" s="388"/>
      <c r="AJ273" s="388"/>
      <c r="AK273" s="388"/>
      <c r="AL273" s="388"/>
      <c r="AM273" s="388"/>
      <c r="AN273" s="388"/>
      <c r="AO273" s="388"/>
      <c r="AP273" s="388"/>
      <c r="AQ273" s="388"/>
      <c r="AR273" s="388"/>
      <c r="AS273" s="388"/>
      <c r="AT273" s="388"/>
      <c r="AU273" s="388"/>
      <c r="AV273" s="388"/>
      <c r="AW273" s="388"/>
      <c r="AX273" s="388"/>
      <c r="AY273" s="388"/>
      <c r="AZ273" s="388"/>
      <c r="BA273" s="388"/>
      <c r="BB273" s="388"/>
      <c r="BC273" s="388"/>
      <c r="BD273" s="388"/>
      <c r="BE273" s="388"/>
      <c r="BF273" s="388"/>
      <c r="BG273" s="388"/>
      <c r="BH273" s="388"/>
      <c r="BI273" s="388"/>
      <c r="BJ273" s="388"/>
      <c r="BK273" s="388"/>
      <c r="BL273" s="388"/>
      <c r="BM273" s="388"/>
      <c r="BN273" s="388"/>
      <c r="BO273" s="388">
        <v>2.99</v>
      </c>
      <c r="BP273" s="388">
        <v>0</v>
      </c>
      <c r="BQ273" s="388">
        <v>2.4900000000000002</v>
      </c>
      <c r="BR273" s="391">
        <v>2</v>
      </c>
      <c r="BS273" s="388">
        <v>2.35</v>
      </c>
      <c r="BT273" s="391">
        <v>10</v>
      </c>
      <c r="BU273" s="388">
        <v>2.25</v>
      </c>
      <c r="BV273" s="391">
        <v>10</v>
      </c>
      <c r="BW273" s="388">
        <v>2.25</v>
      </c>
      <c r="BX273" s="391">
        <v>10</v>
      </c>
      <c r="BY273" s="388">
        <v>2.25</v>
      </c>
    </row>
    <row r="274" spans="1:77" x14ac:dyDescent="0.25">
      <c r="A274" s="376" t="s">
        <v>1640</v>
      </c>
      <c r="B274" s="376"/>
      <c r="C274" s="376"/>
      <c r="D274" s="392"/>
      <c r="E274" s="376"/>
      <c r="F274" s="376"/>
      <c r="G274" s="376"/>
      <c r="H274" s="376"/>
      <c r="I274" s="376"/>
      <c r="J274" s="376"/>
      <c r="K274" s="376"/>
      <c r="L274" s="376" t="str">
        <f t="shared" si="4"/>
        <v/>
      </c>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v>2.99</v>
      </c>
      <c r="BP274" s="376">
        <v>0</v>
      </c>
      <c r="BQ274" s="376">
        <v>2.4900000000000002</v>
      </c>
      <c r="BR274" s="393">
        <v>2</v>
      </c>
      <c r="BS274" s="376">
        <v>2.35</v>
      </c>
      <c r="BT274" s="393">
        <v>10</v>
      </c>
      <c r="BU274" s="376">
        <v>2.25</v>
      </c>
      <c r="BV274" s="393">
        <v>10</v>
      </c>
      <c r="BW274" s="376">
        <v>2.25</v>
      </c>
      <c r="BX274" s="393">
        <v>10</v>
      </c>
      <c r="BY274" s="376">
        <v>2.25</v>
      </c>
    </row>
    <row r="275" spans="1:77" x14ac:dyDescent="0.25">
      <c r="A275" s="388" t="s">
        <v>33</v>
      </c>
      <c r="B275" s="388"/>
      <c r="C275" s="388"/>
      <c r="D275" s="389"/>
      <c r="E275" s="388"/>
      <c r="F275" s="388"/>
      <c r="G275" s="388"/>
      <c r="H275" s="388"/>
      <c r="I275" s="388"/>
      <c r="J275" s="388"/>
      <c r="K275" s="388"/>
      <c r="L275" s="388" t="str">
        <f t="shared" si="4"/>
        <v/>
      </c>
      <c r="M275" s="388"/>
      <c r="N275" s="388"/>
      <c r="O275" s="388"/>
      <c r="P275" s="388"/>
      <c r="Q275" s="388"/>
      <c r="R275" s="388"/>
      <c r="S275" s="388"/>
      <c r="T275" s="388"/>
      <c r="U275" s="388"/>
      <c r="V275" s="388"/>
      <c r="W275" s="388"/>
      <c r="X275" s="388"/>
      <c r="Y275" s="388"/>
      <c r="Z275" s="388"/>
      <c r="AA275" s="388"/>
      <c r="AB275" s="388"/>
      <c r="AC275" s="388"/>
      <c r="AD275" s="388"/>
      <c r="AE275" s="390"/>
      <c r="AF275" s="388"/>
      <c r="AG275" s="388"/>
      <c r="AH275" s="388"/>
      <c r="AI275" s="388"/>
      <c r="AJ275" s="388"/>
      <c r="AK275" s="388"/>
      <c r="AL275" s="388"/>
      <c r="AM275" s="388"/>
      <c r="AN275" s="388"/>
      <c r="AO275" s="388"/>
      <c r="AP275" s="388"/>
      <c r="AQ275" s="388"/>
      <c r="AR275" s="388"/>
      <c r="AS275" s="388"/>
      <c r="AT275" s="388"/>
      <c r="AU275" s="388"/>
      <c r="AV275" s="388"/>
      <c r="AW275" s="388"/>
      <c r="AX275" s="388"/>
      <c r="AY275" s="388"/>
      <c r="AZ275" s="388"/>
      <c r="BA275" s="388"/>
      <c r="BB275" s="388"/>
      <c r="BC275" s="388"/>
      <c r="BD275" s="388"/>
      <c r="BE275" s="388"/>
      <c r="BF275" s="388"/>
      <c r="BG275" s="388"/>
      <c r="BH275" s="388"/>
      <c r="BI275" s="388"/>
      <c r="BJ275" s="388"/>
      <c r="BK275" s="388"/>
      <c r="BL275" s="388"/>
      <c r="BM275" s="388"/>
      <c r="BN275" s="388"/>
      <c r="BO275" s="388">
        <v>5.99</v>
      </c>
      <c r="BP275" s="388">
        <v>0</v>
      </c>
      <c r="BQ275" s="388">
        <v>4.99</v>
      </c>
      <c r="BR275" s="391">
        <v>2</v>
      </c>
      <c r="BS275" s="388">
        <v>3.95</v>
      </c>
      <c r="BT275" s="391">
        <v>5</v>
      </c>
      <c r="BU275" s="388">
        <v>3.49</v>
      </c>
      <c r="BV275" s="391">
        <v>10</v>
      </c>
      <c r="BW275" s="388">
        <v>3.25</v>
      </c>
      <c r="BX275" s="391">
        <v>60</v>
      </c>
      <c r="BY275" s="388">
        <v>2.25</v>
      </c>
    </row>
    <row r="276" spans="1:77" x14ac:dyDescent="0.25">
      <c r="A276" s="376" t="s">
        <v>1427</v>
      </c>
      <c r="B276" s="376"/>
      <c r="C276" s="392"/>
      <c r="D276" s="392"/>
      <c r="E276" s="376"/>
      <c r="F276" s="376"/>
      <c r="G276" s="376"/>
      <c r="H276" s="376"/>
      <c r="I276" s="376"/>
      <c r="J276" s="376"/>
      <c r="K276" s="376"/>
      <c r="L276" s="376" t="str">
        <f t="shared" si="4"/>
        <v/>
      </c>
      <c r="M276" s="376"/>
      <c r="N276" s="376"/>
      <c r="O276" s="376"/>
      <c r="P276" s="376"/>
      <c r="Q276" s="376"/>
      <c r="R276" s="376"/>
      <c r="S276" s="376"/>
      <c r="T276" s="376"/>
      <c r="U276" s="376"/>
      <c r="V276" s="376"/>
      <c r="W276" s="376"/>
      <c r="X276" s="376"/>
      <c r="Y276" s="376"/>
      <c r="Z276" s="376"/>
      <c r="AA276" s="376"/>
      <c r="AB276" s="376"/>
      <c r="AC276" s="376"/>
      <c r="AD276" s="376"/>
      <c r="AE276" s="394"/>
      <c r="AF276" s="376"/>
      <c r="AG276" s="376"/>
      <c r="AH276" s="376"/>
      <c r="AI276" s="376"/>
      <c r="AJ276" s="376"/>
      <c r="AK276" s="376"/>
      <c r="AL276" s="376"/>
      <c r="AM276" s="376"/>
      <c r="AN276" s="376"/>
      <c r="AO276" s="376"/>
      <c r="AP276" s="376"/>
      <c r="AQ276" s="376"/>
      <c r="AR276" s="376"/>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v>4.99</v>
      </c>
      <c r="BP276" s="376">
        <v>0</v>
      </c>
      <c r="BQ276" s="376">
        <v>3.99</v>
      </c>
      <c r="BR276" s="393">
        <v>3</v>
      </c>
      <c r="BS276" s="376">
        <v>3.85</v>
      </c>
      <c r="BT276" s="393">
        <v>5</v>
      </c>
      <c r="BU276" s="376">
        <v>3.45</v>
      </c>
      <c r="BV276" s="393">
        <v>10</v>
      </c>
      <c r="BW276" s="376">
        <v>2.99</v>
      </c>
      <c r="BX276" s="393">
        <v>10</v>
      </c>
      <c r="BY276" s="376">
        <v>2.25</v>
      </c>
    </row>
    <row r="277" spans="1:77" x14ac:dyDescent="0.25">
      <c r="A277" s="388" t="s">
        <v>1333</v>
      </c>
      <c r="B277" s="388"/>
      <c r="C277" s="389"/>
      <c r="D277" s="389"/>
      <c r="E277" s="388"/>
      <c r="F277" s="388"/>
      <c r="G277" s="388"/>
      <c r="H277" s="388"/>
      <c r="I277" s="388"/>
      <c r="J277" s="388"/>
      <c r="K277" s="388"/>
      <c r="L277" s="388" t="str">
        <f t="shared" si="4"/>
        <v/>
      </c>
      <c r="M277" s="388"/>
      <c r="N277" s="388"/>
      <c r="O277" s="388"/>
      <c r="P277" s="388"/>
      <c r="Q277" s="388"/>
      <c r="R277" s="388"/>
      <c r="S277" s="388"/>
      <c r="T277" s="388"/>
      <c r="U277" s="388"/>
      <c r="V277" s="388"/>
      <c r="W277" s="388"/>
      <c r="X277" s="388"/>
      <c r="Y277" s="388"/>
      <c r="Z277" s="388"/>
      <c r="AA277" s="398"/>
      <c r="AB277" s="388"/>
      <c r="AC277" s="388"/>
      <c r="AD277" s="388"/>
      <c r="AE277" s="390"/>
      <c r="AF277" s="388"/>
      <c r="AG277" s="388"/>
      <c r="AH277" s="388"/>
      <c r="AI277" s="388"/>
      <c r="AJ277" s="388"/>
      <c r="AK277" s="388"/>
      <c r="AL277" s="388"/>
      <c r="AM277" s="388"/>
      <c r="AN277" s="388"/>
      <c r="AO277" s="388"/>
      <c r="AP277" s="388"/>
      <c r="AQ277" s="388"/>
      <c r="AR277" s="388"/>
      <c r="AS277" s="388"/>
      <c r="AT277" s="388"/>
      <c r="AU277" s="388"/>
      <c r="AV277" s="388"/>
      <c r="AW277" s="388"/>
      <c r="AX277" s="388"/>
      <c r="AY277" s="388"/>
      <c r="AZ277" s="388"/>
      <c r="BA277" s="388"/>
      <c r="BB277" s="388"/>
      <c r="BC277" s="388"/>
      <c r="BD277" s="388"/>
      <c r="BE277" s="388"/>
      <c r="BF277" s="388"/>
      <c r="BG277" s="388"/>
      <c r="BH277" s="388"/>
      <c r="BI277" s="388"/>
      <c r="BJ277" s="388"/>
      <c r="BK277" s="388"/>
      <c r="BL277" s="388"/>
      <c r="BM277" s="388"/>
      <c r="BN277" s="388"/>
      <c r="BO277" s="388">
        <v>2.79</v>
      </c>
      <c r="BP277" s="388">
        <v>0</v>
      </c>
      <c r="BQ277" s="388">
        <v>2.75</v>
      </c>
      <c r="BR277" s="391">
        <v>2</v>
      </c>
      <c r="BS277" s="388">
        <v>2.59</v>
      </c>
      <c r="BT277" s="391">
        <v>5</v>
      </c>
      <c r="BU277" s="388">
        <v>2.4900000000000002</v>
      </c>
      <c r="BV277" s="391">
        <v>10</v>
      </c>
      <c r="BW277" s="388">
        <v>2.35</v>
      </c>
      <c r="BX277" s="391">
        <v>50</v>
      </c>
      <c r="BY277" s="388">
        <v>2.29</v>
      </c>
    </row>
    <row r="278" spans="1:77" x14ac:dyDescent="0.25">
      <c r="A278" s="376" t="s">
        <v>1334</v>
      </c>
      <c r="B278" s="376"/>
      <c r="C278" s="392"/>
      <c r="D278" s="392"/>
      <c r="E278" s="376"/>
      <c r="F278" s="376"/>
      <c r="G278" s="376"/>
      <c r="H278" s="376"/>
      <c r="I278" s="376"/>
      <c r="J278" s="376"/>
      <c r="K278" s="376"/>
      <c r="L278" s="376" t="str">
        <f t="shared" si="4"/>
        <v/>
      </c>
      <c r="M278" s="376"/>
      <c r="N278" s="376"/>
      <c r="O278" s="376"/>
      <c r="P278" s="376"/>
      <c r="Q278" s="376"/>
      <c r="R278" s="376"/>
      <c r="S278" s="376"/>
      <c r="T278" s="376"/>
      <c r="U278" s="376"/>
      <c r="V278" s="376"/>
      <c r="W278" s="376"/>
      <c r="X278" s="376"/>
      <c r="Y278" s="376"/>
      <c r="Z278" s="376"/>
      <c r="AA278" s="376"/>
      <c r="AB278" s="376"/>
      <c r="AC278" s="376"/>
      <c r="AD278" s="376"/>
      <c r="AE278" s="394"/>
      <c r="AF278" s="376"/>
      <c r="AG278" s="376"/>
      <c r="AH278" s="376"/>
      <c r="AI278" s="376"/>
      <c r="AJ278" s="376"/>
      <c r="AK278" s="376"/>
      <c r="AL278" s="376"/>
      <c r="AM278" s="376"/>
      <c r="AN278" s="376"/>
      <c r="AO278" s="376"/>
      <c r="AP278" s="376"/>
      <c r="AQ278" s="376"/>
      <c r="AR278" s="376"/>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v>2.79</v>
      </c>
      <c r="BP278" s="376">
        <v>0</v>
      </c>
      <c r="BQ278" s="376">
        <v>2.75</v>
      </c>
      <c r="BR278" s="393">
        <v>2</v>
      </c>
      <c r="BS278" s="376">
        <v>2.59</v>
      </c>
      <c r="BT278" s="393">
        <v>5</v>
      </c>
      <c r="BU278" s="376">
        <v>2.4900000000000002</v>
      </c>
      <c r="BV278" s="393">
        <v>10</v>
      </c>
      <c r="BW278" s="376">
        <v>2.35</v>
      </c>
      <c r="BX278" s="393">
        <v>50</v>
      </c>
      <c r="BY278" s="376">
        <v>2.29</v>
      </c>
    </row>
    <row r="279" spans="1:77" x14ac:dyDescent="0.25">
      <c r="A279" s="388" t="s">
        <v>1330</v>
      </c>
      <c r="B279" s="388"/>
      <c r="C279" s="389"/>
      <c r="D279" s="389"/>
      <c r="E279" s="388"/>
      <c r="F279" s="388"/>
      <c r="G279" s="388"/>
      <c r="H279" s="388"/>
      <c r="I279" s="388"/>
      <c r="J279" s="388"/>
      <c r="K279" s="388"/>
      <c r="L279" s="388" t="str">
        <f t="shared" si="4"/>
        <v/>
      </c>
      <c r="M279" s="388"/>
      <c r="N279" s="388"/>
      <c r="O279" s="388"/>
      <c r="P279" s="388"/>
      <c r="Q279" s="388"/>
      <c r="R279" s="388"/>
      <c r="S279" s="388"/>
      <c r="T279" s="388"/>
      <c r="U279" s="388"/>
      <c r="V279" s="388"/>
      <c r="W279" s="388"/>
      <c r="X279" s="388"/>
      <c r="Y279" s="388"/>
      <c r="Z279" s="388"/>
      <c r="AA279" s="398"/>
      <c r="AB279" s="388"/>
      <c r="AC279" s="388"/>
      <c r="AD279" s="388"/>
      <c r="AE279" s="390"/>
      <c r="AF279" s="388"/>
      <c r="AG279" s="388"/>
      <c r="AH279" s="388"/>
      <c r="AI279" s="388"/>
      <c r="AJ279" s="388"/>
      <c r="AK279" s="388"/>
      <c r="AL279" s="388"/>
      <c r="AM279" s="388"/>
      <c r="AN279" s="388"/>
      <c r="AO279" s="388"/>
      <c r="AP279" s="388"/>
      <c r="AQ279" s="388"/>
      <c r="AR279" s="388"/>
      <c r="AS279" s="388"/>
      <c r="AT279" s="388"/>
      <c r="AU279" s="388"/>
      <c r="AV279" s="388"/>
      <c r="AW279" s="388"/>
      <c r="AX279" s="388"/>
      <c r="AY279" s="388"/>
      <c r="AZ279" s="388"/>
      <c r="BA279" s="388"/>
      <c r="BB279" s="388"/>
      <c r="BC279" s="388"/>
      <c r="BD279" s="388"/>
      <c r="BE279" s="388"/>
      <c r="BF279" s="388"/>
      <c r="BG279" s="388"/>
      <c r="BH279" s="388"/>
      <c r="BI279" s="388"/>
      <c r="BJ279" s="388"/>
      <c r="BK279" s="388"/>
      <c r="BL279" s="388"/>
      <c r="BM279" s="388"/>
      <c r="BN279" s="388"/>
      <c r="BO279" s="388">
        <v>4.25</v>
      </c>
      <c r="BP279" s="388">
        <v>0</v>
      </c>
      <c r="BQ279" s="388">
        <v>3.75</v>
      </c>
      <c r="BR279" s="391">
        <v>2</v>
      </c>
      <c r="BS279" s="388">
        <v>3.05</v>
      </c>
      <c r="BT279" s="391">
        <v>5</v>
      </c>
      <c r="BU279" s="388">
        <v>2.85</v>
      </c>
      <c r="BV279" s="391">
        <v>10</v>
      </c>
      <c r="BW279" s="388">
        <v>2.59</v>
      </c>
      <c r="BX279" s="391">
        <v>35</v>
      </c>
      <c r="BY279" s="388">
        <v>2.29</v>
      </c>
    </row>
    <row r="280" spans="1:77" x14ac:dyDescent="0.25">
      <c r="A280" s="376" t="s">
        <v>1686</v>
      </c>
      <c r="B280" s="376"/>
      <c r="C280" s="376"/>
      <c r="D280" s="392"/>
      <c r="E280" s="376"/>
      <c r="F280" s="376"/>
      <c r="G280" s="376"/>
      <c r="H280" s="376"/>
      <c r="I280" s="376"/>
      <c r="J280" s="376"/>
      <c r="K280" s="376"/>
      <c r="L280" s="376" t="str">
        <f t="shared" si="4"/>
        <v/>
      </c>
      <c r="M280" s="376"/>
      <c r="N280" s="376"/>
      <c r="O280" s="376"/>
      <c r="P280" s="376"/>
      <c r="Q280" s="376"/>
      <c r="R280" s="376"/>
      <c r="S280" s="376"/>
      <c r="T280" s="376"/>
      <c r="U280" s="376"/>
      <c r="V280" s="376"/>
      <c r="W280" s="376"/>
      <c r="X280" s="376"/>
      <c r="Y280" s="376"/>
      <c r="Z280" s="376"/>
      <c r="AA280" s="388"/>
      <c r="AB280" s="376"/>
      <c r="AC280" s="376"/>
      <c r="AD280" s="376"/>
      <c r="AE280" s="394"/>
      <c r="AF280" s="376"/>
      <c r="AG280" s="376"/>
      <c r="AH280" s="376"/>
      <c r="AI280" s="376"/>
      <c r="AJ280" s="376"/>
      <c r="AK280" s="376"/>
      <c r="AL280" s="376"/>
      <c r="AM280" s="376"/>
      <c r="AN280" s="376"/>
      <c r="AO280" s="376"/>
      <c r="AP280" s="376"/>
      <c r="AQ280" s="376"/>
      <c r="AR280" s="376"/>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v>4.8499999999999996</v>
      </c>
      <c r="BP280" s="376">
        <v>0</v>
      </c>
      <c r="BQ280" s="376">
        <v>3.99</v>
      </c>
      <c r="BR280" s="393">
        <v>4</v>
      </c>
      <c r="BS280" s="376">
        <v>3.49</v>
      </c>
      <c r="BT280" s="393">
        <v>6</v>
      </c>
      <c r="BU280" s="376">
        <v>3.09</v>
      </c>
      <c r="BV280" s="393">
        <v>10</v>
      </c>
      <c r="BW280" s="376">
        <v>2.75</v>
      </c>
      <c r="BX280" s="393">
        <v>35</v>
      </c>
      <c r="BY280" s="376">
        <v>2.29</v>
      </c>
    </row>
    <row r="281" spans="1:77" x14ac:dyDescent="0.25">
      <c r="A281" s="388" t="s">
        <v>1687</v>
      </c>
      <c r="B281" s="388"/>
      <c r="C281" s="388"/>
      <c r="D281" s="389"/>
      <c r="E281" s="388"/>
      <c r="F281" s="388"/>
      <c r="G281" s="388"/>
      <c r="H281" s="388"/>
      <c r="I281" s="388"/>
      <c r="J281" s="388"/>
      <c r="K281" s="388"/>
      <c r="L281" s="388" t="str">
        <f t="shared" si="4"/>
        <v/>
      </c>
      <c r="M281" s="388"/>
      <c r="N281" s="388"/>
      <c r="O281" s="388"/>
      <c r="P281" s="388"/>
      <c r="Q281" s="388"/>
      <c r="R281" s="388"/>
      <c r="S281" s="388"/>
      <c r="T281" s="388"/>
      <c r="U281" s="388"/>
      <c r="V281" s="388"/>
      <c r="W281" s="388"/>
      <c r="X281" s="388"/>
      <c r="Y281" s="388"/>
      <c r="Z281" s="388"/>
      <c r="AA281" s="388"/>
      <c r="AB281" s="388"/>
      <c r="AC281" s="388"/>
      <c r="AD281" s="388"/>
      <c r="AE281" s="390"/>
      <c r="AF281" s="388"/>
      <c r="AG281" s="388"/>
      <c r="AH281" s="388"/>
      <c r="AI281" s="388"/>
      <c r="AJ281" s="388"/>
      <c r="AK281" s="388"/>
      <c r="AL281" s="388"/>
      <c r="AM281" s="388"/>
      <c r="AN281" s="388"/>
      <c r="AO281" s="388"/>
      <c r="AP281" s="388"/>
      <c r="AQ281" s="388"/>
      <c r="AR281" s="388"/>
      <c r="AS281" s="388"/>
      <c r="AT281" s="388"/>
      <c r="AU281" s="390"/>
      <c r="AV281" s="388"/>
      <c r="AW281" s="388"/>
      <c r="AX281" s="388"/>
      <c r="AY281" s="388"/>
      <c r="AZ281" s="388"/>
      <c r="BA281" s="388"/>
      <c r="BB281" s="388"/>
      <c r="BC281" s="388"/>
      <c r="BD281" s="388"/>
      <c r="BE281" s="388"/>
      <c r="BF281" s="388"/>
      <c r="BG281" s="388"/>
      <c r="BH281" s="388"/>
      <c r="BI281" s="388"/>
      <c r="BJ281" s="388"/>
      <c r="BK281" s="388"/>
      <c r="BL281" s="388"/>
      <c r="BM281" s="388"/>
      <c r="BN281" s="388"/>
      <c r="BO281" s="388">
        <v>4.8499999999999996</v>
      </c>
      <c r="BP281" s="388">
        <v>0</v>
      </c>
      <c r="BQ281" s="388">
        <v>3.99</v>
      </c>
      <c r="BR281" s="391">
        <v>4</v>
      </c>
      <c r="BS281" s="388">
        <v>3.49</v>
      </c>
      <c r="BT281" s="391">
        <v>6</v>
      </c>
      <c r="BU281" s="388">
        <v>3.09</v>
      </c>
      <c r="BV281" s="391">
        <v>10</v>
      </c>
      <c r="BW281" s="388">
        <v>2.75</v>
      </c>
      <c r="BX281" s="391">
        <v>35</v>
      </c>
      <c r="BY281" s="388">
        <v>2.29</v>
      </c>
    </row>
    <row r="282" spans="1:77" x14ac:dyDescent="0.25">
      <c r="A282" s="376" t="s">
        <v>1688</v>
      </c>
      <c r="B282" s="376"/>
      <c r="C282" s="376"/>
      <c r="D282" s="392"/>
      <c r="E282" s="376"/>
      <c r="F282" s="376"/>
      <c r="G282" s="376"/>
      <c r="H282" s="376"/>
      <c r="I282" s="376"/>
      <c r="J282" s="376"/>
      <c r="K282" s="376"/>
      <c r="L282" s="376" t="str">
        <f t="shared" si="4"/>
        <v/>
      </c>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v>4.8499999999999996</v>
      </c>
      <c r="BP282" s="376">
        <v>0</v>
      </c>
      <c r="BQ282" s="376">
        <v>3.99</v>
      </c>
      <c r="BR282" s="393">
        <v>4</v>
      </c>
      <c r="BS282" s="376">
        <v>3.49</v>
      </c>
      <c r="BT282" s="393">
        <v>10</v>
      </c>
      <c r="BU282" s="376">
        <v>2.99</v>
      </c>
      <c r="BV282" s="393">
        <v>20</v>
      </c>
      <c r="BW282" s="376">
        <v>2.65</v>
      </c>
      <c r="BX282" s="393">
        <v>40</v>
      </c>
      <c r="BY282" s="376">
        <v>2.29</v>
      </c>
    </row>
    <row r="283" spans="1:77" x14ac:dyDescent="0.25">
      <c r="A283" s="388" t="s">
        <v>1689</v>
      </c>
      <c r="B283" s="388"/>
      <c r="C283" s="388"/>
      <c r="D283" s="389"/>
      <c r="E283" s="388"/>
      <c r="F283" s="388"/>
      <c r="G283" s="388"/>
      <c r="H283" s="388"/>
      <c r="I283" s="388"/>
      <c r="J283" s="388"/>
      <c r="K283" s="388"/>
      <c r="L283" s="388" t="str">
        <f t="shared" si="4"/>
        <v/>
      </c>
      <c r="M283" s="388"/>
      <c r="N283" s="388"/>
      <c r="O283" s="388"/>
      <c r="P283" s="388"/>
      <c r="Q283" s="388"/>
      <c r="R283" s="388"/>
      <c r="S283" s="388"/>
      <c r="T283" s="388"/>
      <c r="U283" s="388"/>
      <c r="V283" s="388"/>
      <c r="W283" s="388"/>
      <c r="X283" s="388"/>
      <c r="Y283" s="388"/>
      <c r="Z283" s="388"/>
      <c r="AA283" s="388"/>
      <c r="AB283" s="388"/>
      <c r="AC283" s="388"/>
      <c r="AD283" s="388"/>
      <c r="AE283" s="390"/>
      <c r="AF283" s="388"/>
      <c r="AG283" s="388"/>
      <c r="AH283" s="388"/>
      <c r="AI283" s="388"/>
      <c r="AJ283" s="388"/>
      <c r="AK283" s="388"/>
      <c r="AL283" s="388"/>
      <c r="AM283" s="388"/>
      <c r="AN283" s="388"/>
      <c r="AO283" s="388"/>
      <c r="AP283" s="388"/>
      <c r="AQ283" s="388"/>
      <c r="AR283" s="388"/>
      <c r="AS283" s="388"/>
      <c r="AT283" s="388"/>
      <c r="AU283" s="388"/>
      <c r="AV283" s="388"/>
      <c r="AW283" s="388"/>
      <c r="AX283" s="388"/>
      <c r="AY283" s="388"/>
      <c r="AZ283" s="388"/>
      <c r="BA283" s="388"/>
      <c r="BB283" s="388"/>
      <c r="BC283" s="388"/>
      <c r="BD283" s="388"/>
      <c r="BE283" s="388"/>
      <c r="BF283" s="388"/>
      <c r="BG283" s="388"/>
      <c r="BH283" s="388"/>
      <c r="BI283" s="388"/>
      <c r="BJ283" s="388"/>
      <c r="BK283" s="388"/>
      <c r="BL283" s="388"/>
      <c r="BM283" s="388"/>
      <c r="BN283" s="388"/>
      <c r="BO283" s="388">
        <v>4.8499999999999996</v>
      </c>
      <c r="BP283" s="388">
        <v>0</v>
      </c>
      <c r="BQ283" s="388">
        <v>3.99</v>
      </c>
      <c r="BR283" s="391">
        <v>4</v>
      </c>
      <c r="BS283" s="388">
        <v>3.49</v>
      </c>
      <c r="BT283" s="391">
        <v>10</v>
      </c>
      <c r="BU283" s="388">
        <v>2.99</v>
      </c>
      <c r="BV283" s="391">
        <v>20</v>
      </c>
      <c r="BW283" s="388">
        <v>2.65</v>
      </c>
      <c r="BX283" s="391">
        <v>40</v>
      </c>
      <c r="BY283" s="388">
        <v>2.29</v>
      </c>
    </row>
    <row r="284" spans="1:77" x14ac:dyDescent="0.25">
      <c r="A284" s="376" t="s">
        <v>252</v>
      </c>
      <c r="B284" s="376"/>
      <c r="C284" s="376"/>
      <c r="D284" s="392"/>
      <c r="E284" s="376"/>
      <c r="F284" s="376"/>
      <c r="G284" s="376"/>
      <c r="H284" s="376"/>
      <c r="I284" s="376"/>
      <c r="J284" s="376"/>
      <c r="K284" s="376"/>
      <c r="L284" s="376" t="str">
        <f t="shared" si="4"/>
        <v/>
      </c>
      <c r="M284" s="376"/>
      <c r="N284" s="376"/>
      <c r="O284" s="376"/>
      <c r="P284" s="376"/>
      <c r="Q284" s="376"/>
      <c r="R284" s="376"/>
      <c r="S284" s="376"/>
      <c r="T284" s="376"/>
      <c r="U284" s="376"/>
      <c r="V284" s="376"/>
      <c r="W284" s="376"/>
      <c r="X284" s="376"/>
      <c r="Y284" s="376"/>
      <c r="Z284" s="376"/>
      <c r="AA284" s="388"/>
      <c r="AB284" s="376"/>
      <c r="AC284" s="376"/>
      <c r="AD284" s="376"/>
      <c r="AE284" s="394"/>
      <c r="AF284" s="376"/>
      <c r="AG284" s="376"/>
      <c r="AH284" s="376"/>
      <c r="AI284" s="376"/>
      <c r="AJ284" s="376"/>
      <c r="AK284" s="376"/>
      <c r="AL284" s="376"/>
      <c r="AM284" s="376"/>
      <c r="AN284" s="376"/>
      <c r="AO284" s="376"/>
      <c r="AP284" s="376"/>
      <c r="AQ284" s="376"/>
      <c r="AR284" s="376"/>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v>3.09</v>
      </c>
      <c r="BP284" s="376">
        <v>0</v>
      </c>
      <c r="BQ284" s="376">
        <v>2.75</v>
      </c>
      <c r="BR284" s="393">
        <v>5</v>
      </c>
      <c r="BS284" s="376">
        <v>2.59</v>
      </c>
      <c r="BT284" s="393">
        <v>10</v>
      </c>
      <c r="BU284" s="376">
        <v>2.35</v>
      </c>
      <c r="BV284" s="393">
        <v>50</v>
      </c>
      <c r="BW284" s="376">
        <v>2.29</v>
      </c>
      <c r="BX284" s="393">
        <v>50</v>
      </c>
      <c r="BY284" s="376">
        <v>2.29</v>
      </c>
    </row>
    <row r="285" spans="1:77" x14ac:dyDescent="0.25">
      <c r="A285" s="388" t="s">
        <v>284</v>
      </c>
      <c r="B285" s="388"/>
      <c r="C285" s="388"/>
      <c r="D285" s="389"/>
      <c r="E285" s="388"/>
      <c r="F285" s="388"/>
      <c r="G285" s="388"/>
      <c r="H285" s="388"/>
      <c r="I285" s="388"/>
      <c r="J285" s="388"/>
      <c r="K285" s="388"/>
      <c r="L285" s="388" t="str">
        <f t="shared" si="4"/>
        <v/>
      </c>
      <c r="M285" s="388"/>
      <c r="N285" s="388"/>
      <c r="O285" s="388"/>
      <c r="P285" s="388"/>
      <c r="Q285" s="388"/>
      <c r="R285" s="388"/>
      <c r="S285" s="388"/>
      <c r="T285" s="388"/>
      <c r="U285" s="388"/>
      <c r="V285" s="388"/>
      <c r="W285" s="388"/>
      <c r="X285" s="388"/>
      <c r="Y285" s="388"/>
      <c r="Z285" s="388"/>
      <c r="AA285" s="388"/>
      <c r="AB285" s="388"/>
      <c r="AC285" s="388"/>
      <c r="AD285" s="388"/>
      <c r="AE285" s="390"/>
      <c r="AF285" s="388"/>
      <c r="AG285" s="388"/>
      <c r="AH285" s="388"/>
      <c r="AI285" s="388"/>
      <c r="AJ285" s="388"/>
      <c r="AK285" s="388"/>
      <c r="AL285" s="388"/>
      <c r="AM285" s="388"/>
      <c r="AN285" s="388"/>
      <c r="AO285" s="388"/>
      <c r="AP285" s="388"/>
      <c r="AQ285" s="388"/>
      <c r="AR285" s="388"/>
      <c r="AS285" s="388"/>
      <c r="AT285" s="388"/>
      <c r="AU285" s="388"/>
      <c r="AV285" s="388"/>
      <c r="AW285" s="388"/>
      <c r="AX285" s="388"/>
      <c r="AY285" s="388"/>
      <c r="AZ285" s="388"/>
      <c r="BA285" s="388"/>
      <c r="BB285" s="388"/>
      <c r="BC285" s="388"/>
      <c r="BD285" s="388"/>
      <c r="BE285" s="388"/>
      <c r="BF285" s="388"/>
      <c r="BG285" s="388"/>
      <c r="BH285" s="388"/>
      <c r="BI285" s="388"/>
      <c r="BJ285" s="388"/>
      <c r="BK285" s="388"/>
      <c r="BL285" s="388"/>
      <c r="BM285" s="388"/>
      <c r="BN285" s="388"/>
      <c r="BO285" s="388">
        <v>32.99</v>
      </c>
      <c r="BP285" s="388">
        <v>0</v>
      </c>
      <c r="BQ285" s="388">
        <v>29.99</v>
      </c>
      <c r="BR285" s="391">
        <v>2</v>
      </c>
      <c r="BS285" s="388">
        <v>27.49</v>
      </c>
      <c r="BT285" s="391">
        <v>5</v>
      </c>
      <c r="BU285" s="388">
        <v>24.99</v>
      </c>
      <c r="BV285" s="391">
        <v>10</v>
      </c>
      <c r="BW285" s="388">
        <v>22.99</v>
      </c>
      <c r="BX285" s="391">
        <v>10</v>
      </c>
      <c r="BY285" s="388">
        <v>22.99</v>
      </c>
    </row>
    <row r="286" spans="1:77" x14ac:dyDescent="0.25">
      <c r="A286" s="376" t="s">
        <v>316</v>
      </c>
      <c r="B286" s="376"/>
      <c r="C286" s="376"/>
      <c r="D286" s="392"/>
      <c r="E286" s="376"/>
      <c r="F286" s="376"/>
      <c r="G286" s="376"/>
      <c r="H286" s="376"/>
      <c r="I286" s="376"/>
      <c r="J286" s="376"/>
      <c r="K286" s="376"/>
      <c r="L286" s="376" t="str">
        <f t="shared" si="4"/>
        <v/>
      </c>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v>3.09</v>
      </c>
      <c r="BP286" s="376">
        <v>0</v>
      </c>
      <c r="BQ286" s="376">
        <v>2.75</v>
      </c>
      <c r="BR286" s="393">
        <v>5</v>
      </c>
      <c r="BS286" s="376">
        <v>2.59</v>
      </c>
      <c r="BT286" s="393">
        <v>10</v>
      </c>
      <c r="BU286" s="376">
        <v>2.35</v>
      </c>
      <c r="BV286" s="393">
        <v>50</v>
      </c>
      <c r="BW286" s="376">
        <v>2.29</v>
      </c>
      <c r="BX286" s="393">
        <v>50</v>
      </c>
      <c r="BY286" s="376">
        <v>2.29</v>
      </c>
    </row>
    <row r="287" spans="1:77" x14ac:dyDescent="0.25">
      <c r="A287" s="388" t="s">
        <v>187</v>
      </c>
      <c r="B287" s="388"/>
      <c r="C287" s="388"/>
      <c r="D287" s="389"/>
      <c r="E287" s="388"/>
      <c r="F287" s="388"/>
      <c r="G287" s="388"/>
      <c r="H287" s="388"/>
      <c r="I287" s="388"/>
      <c r="J287" s="388"/>
      <c r="K287" s="388"/>
      <c r="L287" s="388" t="str">
        <f t="shared" si="4"/>
        <v/>
      </c>
      <c r="M287" s="388"/>
      <c r="N287" s="388"/>
      <c r="O287" s="388"/>
      <c r="P287" s="388"/>
      <c r="Q287" s="388"/>
      <c r="R287" s="388"/>
      <c r="S287" s="388"/>
      <c r="T287" s="388"/>
      <c r="U287" s="388"/>
      <c r="V287" s="388"/>
      <c r="W287" s="388"/>
      <c r="X287" s="388"/>
      <c r="Y287" s="388"/>
      <c r="Z287" s="388"/>
      <c r="AA287" s="388"/>
      <c r="AB287" s="388"/>
      <c r="AC287" s="388"/>
      <c r="AD287" s="388"/>
      <c r="AE287" s="390"/>
      <c r="AF287" s="388"/>
      <c r="AG287" s="388"/>
      <c r="AH287" s="388"/>
      <c r="AI287" s="388"/>
      <c r="AJ287" s="388"/>
      <c r="AK287" s="388"/>
      <c r="AL287" s="388"/>
      <c r="AM287" s="388"/>
      <c r="AN287" s="388"/>
      <c r="AO287" s="388"/>
      <c r="AP287" s="388"/>
      <c r="AQ287" s="388"/>
      <c r="AR287" s="388"/>
      <c r="AS287" s="388"/>
      <c r="AT287" s="388"/>
      <c r="AU287" s="388"/>
      <c r="AV287" s="388"/>
      <c r="AW287" s="388"/>
      <c r="AX287" s="388"/>
      <c r="AY287" s="388"/>
      <c r="AZ287" s="388"/>
      <c r="BA287" s="388"/>
      <c r="BB287" s="388"/>
      <c r="BC287" s="388"/>
      <c r="BD287" s="388"/>
      <c r="BE287" s="388"/>
      <c r="BF287" s="388"/>
      <c r="BG287" s="388"/>
      <c r="BH287" s="388"/>
      <c r="BI287" s="388"/>
      <c r="BJ287" s="388"/>
      <c r="BK287" s="388"/>
      <c r="BL287" s="388"/>
      <c r="BM287" s="388"/>
      <c r="BN287" s="388"/>
      <c r="BO287" s="388">
        <v>3.25</v>
      </c>
      <c r="BP287" s="388">
        <v>0</v>
      </c>
      <c r="BQ287" s="388">
        <v>3.19</v>
      </c>
      <c r="BR287" s="391">
        <v>10</v>
      </c>
      <c r="BS287" s="388">
        <v>2.4500000000000002</v>
      </c>
      <c r="BT287" s="391">
        <v>20</v>
      </c>
      <c r="BU287" s="388">
        <v>2.29</v>
      </c>
      <c r="BV287" s="391">
        <v>20</v>
      </c>
      <c r="BW287" s="388">
        <v>2.29</v>
      </c>
      <c r="BX287" s="391">
        <v>25</v>
      </c>
      <c r="BY287" s="388">
        <v>2.29</v>
      </c>
    </row>
    <row r="288" spans="1:77" x14ac:dyDescent="0.25">
      <c r="A288" s="376" t="s">
        <v>1374</v>
      </c>
      <c r="B288" s="376"/>
      <c r="C288" s="376"/>
      <c r="D288" s="392"/>
      <c r="E288" s="376"/>
      <c r="F288" s="376"/>
      <c r="G288" s="376"/>
      <c r="H288" s="376"/>
      <c r="I288" s="376"/>
      <c r="J288" s="376"/>
      <c r="K288" s="376"/>
      <c r="L288" s="376" t="str">
        <f t="shared" si="4"/>
        <v/>
      </c>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v>3.89</v>
      </c>
      <c r="BP288" s="376">
        <v>0</v>
      </c>
      <c r="BQ288" s="376">
        <v>3.75</v>
      </c>
      <c r="BR288" s="393">
        <v>5</v>
      </c>
      <c r="BS288" s="376">
        <v>3.49</v>
      </c>
      <c r="BT288" s="393">
        <v>10</v>
      </c>
      <c r="BU288" s="376">
        <v>3.2</v>
      </c>
      <c r="BV288" s="393">
        <v>25</v>
      </c>
      <c r="BW288" s="376">
        <v>2.99</v>
      </c>
      <c r="BX288" s="393">
        <v>104</v>
      </c>
      <c r="BY288" s="376">
        <v>2.35</v>
      </c>
    </row>
    <row r="289" spans="1:77" x14ac:dyDescent="0.25">
      <c r="A289" s="388" t="s">
        <v>1375</v>
      </c>
      <c r="B289" s="388"/>
      <c r="C289" s="389"/>
      <c r="D289" s="389"/>
      <c r="E289" s="388"/>
      <c r="F289" s="388"/>
      <c r="G289" s="388"/>
      <c r="H289" s="388"/>
      <c r="I289" s="388"/>
      <c r="J289" s="388"/>
      <c r="K289" s="388"/>
      <c r="L289" s="388" t="str">
        <f t="shared" si="4"/>
        <v/>
      </c>
      <c r="M289" s="388"/>
      <c r="N289" s="388"/>
      <c r="O289" s="388"/>
      <c r="P289" s="388"/>
      <c r="Q289" s="388"/>
      <c r="R289" s="388"/>
      <c r="S289" s="388"/>
      <c r="T289" s="388"/>
      <c r="U289" s="388"/>
      <c r="V289" s="388"/>
      <c r="W289" s="388"/>
      <c r="X289" s="388"/>
      <c r="Y289" s="388"/>
      <c r="Z289" s="388"/>
      <c r="AA289" s="388"/>
      <c r="AB289" s="388"/>
      <c r="AC289" s="388"/>
      <c r="AD289" s="388"/>
      <c r="AE289" s="390"/>
      <c r="AF289" s="388"/>
      <c r="AG289" s="388"/>
      <c r="AH289" s="388"/>
      <c r="AI289" s="388"/>
      <c r="AJ289" s="388"/>
      <c r="AK289" s="388"/>
      <c r="AL289" s="388"/>
      <c r="AM289" s="388"/>
      <c r="AN289" s="388"/>
      <c r="AO289" s="388"/>
      <c r="AP289" s="388"/>
      <c r="AQ289" s="388"/>
      <c r="AR289" s="388"/>
      <c r="AS289" s="388"/>
      <c r="AT289" s="388"/>
      <c r="AU289" s="388"/>
      <c r="AV289" s="388"/>
      <c r="AW289" s="388"/>
      <c r="AX289" s="388"/>
      <c r="AY289" s="388"/>
      <c r="AZ289" s="388"/>
      <c r="BA289" s="388"/>
      <c r="BB289" s="388"/>
      <c r="BC289" s="388"/>
      <c r="BD289" s="388"/>
      <c r="BE289" s="388"/>
      <c r="BF289" s="388"/>
      <c r="BG289" s="388"/>
      <c r="BH289" s="388"/>
      <c r="BI289" s="388"/>
      <c r="BJ289" s="388"/>
      <c r="BK289" s="388"/>
      <c r="BL289" s="388"/>
      <c r="BM289" s="388"/>
      <c r="BN289" s="388"/>
      <c r="BO289" s="388">
        <v>4.29</v>
      </c>
      <c r="BP289" s="388">
        <v>0</v>
      </c>
      <c r="BQ289" s="388">
        <v>4.1500000000000004</v>
      </c>
      <c r="BR289" s="391">
        <v>5</v>
      </c>
      <c r="BS289" s="388">
        <v>3.75</v>
      </c>
      <c r="BT289" s="391">
        <v>10</v>
      </c>
      <c r="BU289" s="388">
        <v>3.45</v>
      </c>
      <c r="BV289" s="391">
        <v>25</v>
      </c>
      <c r="BW289" s="388">
        <v>2.99</v>
      </c>
      <c r="BX289" s="391">
        <v>104</v>
      </c>
      <c r="BY289" s="388">
        <v>2.35</v>
      </c>
    </row>
    <row r="290" spans="1:77" x14ac:dyDescent="0.25">
      <c r="A290" s="376" t="s">
        <v>1376</v>
      </c>
      <c r="B290" s="376"/>
      <c r="C290" s="376"/>
      <c r="D290" s="392"/>
      <c r="E290" s="376"/>
      <c r="F290" s="376"/>
      <c r="G290" s="376"/>
      <c r="H290" s="376"/>
      <c r="I290" s="376"/>
      <c r="J290" s="376"/>
      <c r="K290" s="376"/>
      <c r="L290" s="376" t="str">
        <f t="shared" si="4"/>
        <v/>
      </c>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v>3.89</v>
      </c>
      <c r="BP290" s="376">
        <v>0</v>
      </c>
      <c r="BQ290" s="376">
        <v>3.75</v>
      </c>
      <c r="BR290" s="393">
        <v>5</v>
      </c>
      <c r="BS290" s="376">
        <v>3.49</v>
      </c>
      <c r="BT290" s="393">
        <v>10</v>
      </c>
      <c r="BU290" s="376">
        <v>3.2</v>
      </c>
      <c r="BV290" s="393">
        <v>25</v>
      </c>
      <c r="BW290" s="376">
        <v>2.99</v>
      </c>
      <c r="BX290" s="393">
        <v>110</v>
      </c>
      <c r="BY290" s="376">
        <v>2.35</v>
      </c>
    </row>
    <row r="291" spans="1:77" x14ac:dyDescent="0.25">
      <c r="A291" s="388" t="s">
        <v>42</v>
      </c>
      <c r="B291" s="388"/>
      <c r="C291" s="388"/>
      <c r="D291" s="389"/>
      <c r="E291" s="388"/>
      <c r="F291" s="388"/>
      <c r="G291" s="388"/>
      <c r="H291" s="388"/>
      <c r="I291" s="388"/>
      <c r="J291" s="388"/>
      <c r="K291" s="388"/>
      <c r="L291" s="388" t="str">
        <f t="shared" si="4"/>
        <v/>
      </c>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388"/>
      <c r="AK291" s="388"/>
      <c r="AL291" s="388"/>
      <c r="AM291" s="388"/>
      <c r="AN291" s="388"/>
      <c r="AO291" s="388"/>
      <c r="AP291" s="388"/>
      <c r="AQ291" s="388"/>
      <c r="AR291" s="388"/>
      <c r="AS291" s="388"/>
      <c r="AT291" s="388"/>
      <c r="AU291" s="388"/>
      <c r="AV291" s="388"/>
      <c r="AW291" s="388"/>
      <c r="AX291" s="388"/>
      <c r="AY291" s="388"/>
      <c r="AZ291" s="388"/>
      <c r="BA291" s="388"/>
      <c r="BB291" s="388"/>
      <c r="BC291" s="388"/>
      <c r="BD291" s="388"/>
      <c r="BE291" s="388"/>
      <c r="BF291" s="388"/>
      <c r="BG291" s="388"/>
      <c r="BH291" s="388"/>
      <c r="BI291" s="388"/>
      <c r="BJ291" s="388"/>
      <c r="BK291" s="388"/>
      <c r="BL291" s="388"/>
      <c r="BM291" s="388"/>
      <c r="BN291" s="388"/>
      <c r="BO291" s="388">
        <v>4.1500000000000004</v>
      </c>
      <c r="BP291" s="388">
        <v>0</v>
      </c>
      <c r="BQ291" s="388">
        <v>3.85</v>
      </c>
      <c r="BR291" s="391">
        <v>3</v>
      </c>
      <c r="BS291" s="388">
        <v>3.49</v>
      </c>
      <c r="BT291" s="391">
        <v>5</v>
      </c>
      <c r="BU291" s="388">
        <v>2.99</v>
      </c>
      <c r="BV291" s="391">
        <v>10</v>
      </c>
      <c r="BW291" s="388">
        <v>2.35</v>
      </c>
      <c r="BX291" s="391">
        <v>10</v>
      </c>
      <c r="BY291" s="388">
        <v>2.35</v>
      </c>
    </row>
    <row r="292" spans="1:77" x14ac:dyDescent="0.25">
      <c r="A292" s="376" t="s">
        <v>153</v>
      </c>
      <c r="B292" s="376"/>
      <c r="C292" s="392"/>
      <c r="D292" s="392"/>
      <c r="E292" s="376"/>
      <c r="F292" s="376"/>
      <c r="G292" s="376"/>
      <c r="H292" s="376"/>
      <c r="I292" s="376"/>
      <c r="J292" s="376"/>
      <c r="K292" s="376"/>
      <c r="L292" s="376" t="str">
        <f t="shared" si="4"/>
        <v/>
      </c>
      <c r="M292" s="376"/>
      <c r="N292" s="376"/>
      <c r="O292" s="376"/>
      <c r="P292" s="376"/>
      <c r="Q292" s="376"/>
      <c r="R292" s="376"/>
      <c r="S292" s="376"/>
      <c r="T292" s="376"/>
      <c r="U292" s="376"/>
      <c r="V292" s="376"/>
      <c r="W292" s="376"/>
      <c r="X292" s="376"/>
      <c r="Y292" s="376"/>
      <c r="Z292" s="376"/>
      <c r="AA292" s="376"/>
      <c r="AB292" s="376"/>
      <c r="AC292" s="376"/>
      <c r="AD292" s="376"/>
      <c r="AE292" s="394"/>
      <c r="AF292" s="376"/>
      <c r="AG292" s="376"/>
      <c r="AH292" s="376"/>
      <c r="AI292" s="376"/>
      <c r="AJ292" s="376"/>
      <c r="AK292" s="376"/>
      <c r="AL292" s="376"/>
      <c r="AM292" s="376"/>
      <c r="AN292" s="376"/>
      <c r="AO292" s="376"/>
      <c r="AP292" s="376"/>
      <c r="AQ292" s="376"/>
      <c r="AR292" s="376"/>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v>6.49</v>
      </c>
      <c r="BP292" s="376">
        <v>0</v>
      </c>
      <c r="BQ292" s="376">
        <v>5.49</v>
      </c>
      <c r="BR292" s="393">
        <v>2</v>
      </c>
      <c r="BS292" s="376">
        <v>4.99</v>
      </c>
      <c r="BT292" s="393">
        <v>5</v>
      </c>
      <c r="BU292" s="376">
        <v>3.99</v>
      </c>
      <c r="BV292" s="393">
        <v>10</v>
      </c>
      <c r="BW292" s="376">
        <v>2.99</v>
      </c>
      <c r="BX292" s="393">
        <v>15</v>
      </c>
      <c r="BY292" s="376">
        <v>2.39</v>
      </c>
    </row>
    <row r="293" spans="1:77" x14ac:dyDescent="0.25">
      <c r="A293" s="388" t="s">
        <v>25</v>
      </c>
      <c r="B293" s="388"/>
      <c r="C293" s="388"/>
      <c r="D293" s="389"/>
      <c r="E293" s="388"/>
      <c r="F293" s="388"/>
      <c r="G293" s="388"/>
      <c r="H293" s="388"/>
      <c r="I293" s="388"/>
      <c r="J293" s="388"/>
      <c r="K293" s="388"/>
      <c r="L293" s="388" t="str">
        <f t="shared" si="4"/>
        <v/>
      </c>
      <c r="M293" s="388"/>
      <c r="N293" s="388"/>
      <c r="O293" s="388"/>
      <c r="P293" s="388"/>
      <c r="Q293" s="388"/>
      <c r="R293" s="388"/>
      <c r="S293" s="388"/>
      <c r="T293" s="388"/>
      <c r="U293" s="388"/>
      <c r="V293" s="388"/>
      <c r="W293" s="388"/>
      <c r="X293" s="388"/>
      <c r="Y293" s="388"/>
      <c r="Z293" s="388"/>
      <c r="AA293" s="388"/>
      <c r="AB293" s="388"/>
      <c r="AC293" s="388"/>
      <c r="AD293" s="388"/>
      <c r="AE293" s="388"/>
      <c r="AF293" s="388"/>
      <c r="AG293" s="388"/>
      <c r="AH293" s="388"/>
      <c r="AI293" s="388"/>
      <c r="AJ293" s="388"/>
      <c r="AK293" s="388"/>
      <c r="AL293" s="388"/>
      <c r="AM293" s="388"/>
      <c r="AN293" s="388"/>
      <c r="AO293" s="388"/>
      <c r="AP293" s="388"/>
      <c r="AQ293" s="388"/>
      <c r="AR293" s="388"/>
      <c r="AS293" s="388"/>
      <c r="AT293" s="388"/>
      <c r="AU293" s="388"/>
      <c r="AV293" s="388"/>
      <c r="AW293" s="388"/>
      <c r="AX293" s="388"/>
      <c r="AY293" s="388"/>
      <c r="AZ293" s="388"/>
      <c r="BA293" s="388"/>
      <c r="BB293" s="388"/>
      <c r="BC293" s="388"/>
      <c r="BD293" s="388"/>
      <c r="BE293" s="388"/>
      <c r="BF293" s="388"/>
      <c r="BG293" s="388"/>
      <c r="BH293" s="388"/>
      <c r="BI293" s="388"/>
      <c r="BJ293" s="388"/>
      <c r="BK293" s="388"/>
      <c r="BL293" s="388"/>
      <c r="BM293" s="388"/>
      <c r="BN293" s="388"/>
      <c r="BO293" s="388">
        <v>4.99</v>
      </c>
      <c r="BP293" s="388">
        <v>0</v>
      </c>
      <c r="BQ293" s="388">
        <v>4.1900000000000004</v>
      </c>
      <c r="BR293" s="391">
        <v>2</v>
      </c>
      <c r="BS293" s="388">
        <v>3.99</v>
      </c>
      <c r="BT293" s="391">
        <v>4</v>
      </c>
      <c r="BU293" s="388">
        <v>3.49</v>
      </c>
      <c r="BV293" s="391">
        <v>12</v>
      </c>
      <c r="BW293" s="388">
        <v>3.15</v>
      </c>
      <c r="BX293" s="391">
        <v>24</v>
      </c>
      <c r="BY293" s="388">
        <v>2.4500000000000002</v>
      </c>
    </row>
    <row r="294" spans="1:77" x14ac:dyDescent="0.25">
      <c r="A294" s="376" t="s">
        <v>1544</v>
      </c>
      <c r="B294" s="376"/>
      <c r="C294" s="376"/>
      <c r="D294" s="392"/>
      <c r="E294" s="376"/>
      <c r="F294" s="376"/>
      <c r="G294" s="376"/>
      <c r="H294" s="376"/>
      <c r="I294" s="376"/>
      <c r="J294" s="376"/>
      <c r="K294" s="376"/>
      <c r="L294" s="376" t="str">
        <f t="shared" si="4"/>
        <v/>
      </c>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v>4.79</v>
      </c>
      <c r="BP294" s="376">
        <v>0</v>
      </c>
      <c r="BQ294" s="376">
        <v>4.49</v>
      </c>
      <c r="BR294" s="393">
        <v>4</v>
      </c>
      <c r="BS294" s="376">
        <v>3.99</v>
      </c>
      <c r="BT294" s="393">
        <v>10</v>
      </c>
      <c r="BU294" s="376">
        <v>3.49</v>
      </c>
      <c r="BV294" s="393">
        <v>25</v>
      </c>
      <c r="BW294" s="376">
        <v>2.99</v>
      </c>
      <c r="BX294" s="393">
        <v>50</v>
      </c>
      <c r="BY294" s="376">
        <v>2.4500000000000002</v>
      </c>
    </row>
    <row r="295" spans="1:77" x14ac:dyDescent="0.25">
      <c r="A295" s="388" t="s">
        <v>1546</v>
      </c>
      <c r="B295" s="388"/>
      <c r="C295" s="388"/>
      <c r="D295" s="389"/>
      <c r="E295" s="388"/>
      <c r="F295" s="388"/>
      <c r="G295" s="388"/>
      <c r="H295" s="388"/>
      <c r="I295" s="388"/>
      <c r="J295" s="388"/>
      <c r="K295" s="388"/>
      <c r="L295" s="388" t="str">
        <f t="shared" si="4"/>
        <v/>
      </c>
      <c r="M295" s="388"/>
      <c r="N295" s="388"/>
      <c r="O295" s="388"/>
      <c r="P295" s="388"/>
      <c r="Q295" s="388"/>
      <c r="R295" s="388"/>
      <c r="S295" s="388"/>
      <c r="T295" s="388"/>
      <c r="U295" s="388"/>
      <c r="V295" s="388"/>
      <c r="W295" s="388"/>
      <c r="X295" s="388"/>
      <c r="Y295" s="388"/>
      <c r="Z295" s="388"/>
      <c r="AA295" s="388"/>
      <c r="AB295" s="388"/>
      <c r="AC295" s="388"/>
      <c r="AD295" s="388"/>
      <c r="AE295" s="390"/>
      <c r="AF295" s="388"/>
      <c r="AG295" s="388"/>
      <c r="AH295" s="388"/>
      <c r="AI295" s="388"/>
      <c r="AJ295" s="388"/>
      <c r="AK295" s="388"/>
      <c r="AL295" s="388"/>
      <c r="AM295" s="388"/>
      <c r="AN295" s="388"/>
      <c r="AO295" s="388"/>
      <c r="AP295" s="388"/>
      <c r="AQ295" s="388"/>
      <c r="AR295" s="388"/>
      <c r="AS295" s="388"/>
      <c r="AT295" s="388"/>
      <c r="AU295" s="388"/>
      <c r="AV295" s="388"/>
      <c r="AW295" s="388"/>
      <c r="AX295" s="388"/>
      <c r="AY295" s="388"/>
      <c r="AZ295" s="388"/>
      <c r="BA295" s="388"/>
      <c r="BB295" s="388"/>
      <c r="BC295" s="388"/>
      <c r="BD295" s="388"/>
      <c r="BE295" s="388"/>
      <c r="BF295" s="388"/>
      <c r="BG295" s="388"/>
      <c r="BH295" s="388"/>
      <c r="BI295" s="388"/>
      <c r="BJ295" s="388"/>
      <c r="BK295" s="388"/>
      <c r="BL295" s="388"/>
      <c r="BM295" s="388"/>
      <c r="BN295" s="388"/>
      <c r="BO295" s="388">
        <v>4.79</v>
      </c>
      <c r="BP295" s="388">
        <v>0</v>
      </c>
      <c r="BQ295" s="388">
        <v>4.49</v>
      </c>
      <c r="BR295" s="391">
        <v>4</v>
      </c>
      <c r="BS295" s="388">
        <v>3.99</v>
      </c>
      <c r="BT295" s="391">
        <v>10</v>
      </c>
      <c r="BU295" s="388">
        <v>3.49</v>
      </c>
      <c r="BV295" s="391">
        <v>25</v>
      </c>
      <c r="BW295" s="388">
        <v>2.99</v>
      </c>
      <c r="BX295" s="391">
        <v>50</v>
      </c>
      <c r="BY295" s="388">
        <v>2.4500000000000002</v>
      </c>
    </row>
    <row r="296" spans="1:77" x14ac:dyDescent="0.25">
      <c r="A296" s="376" t="s">
        <v>1545</v>
      </c>
      <c r="B296" s="376"/>
      <c r="C296" s="376"/>
      <c r="D296" s="392"/>
      <c r="E296" s="376"/>
      <c r="F296" s="376"/>
      <c r="G296" s="376"/>
      <c r="H296" s="376"/>
      <c r="I296" s="376"/>
      <c r="J296" s="376"/>
      <c r="K296" s="376"/>
      <c r="L296" s="376" t="str">
        <f t="shared" si="4"/>
        <v/>
      </c>
      <c r="M296" s="376"/>
      <c r="N296" s="376"/>
      <c r="O296" s="376"/>
      <c r="P296" s="376"/>
      <c r="Q296" s="376"/>
      <c r="R296" s="376"/>
      <c r="S296" s="376"/>
      <c r="T296" s="376"/>
      <c r="U296" s="376"/>
      <c r="V296" s="376"/>
      <c r="W296" s="376"/>
      <c r="X296" s="376"/>
      <c r="Y296" s="376"/>
      <c r="Z296" s="376"/>
      <c r="AA296" s="388"/>
      <c r="AB296" s="376"/>
      <c r="AC296" s="376"/>
      <c r="AD296" s="376"/>
      <c r="AE296" s="394"/>
      <c r="AF296" s="376"/>
      <c r="AG296" s="376"/>
      <c r="AH296" s="376"/>
      <c r="AI296" s="376"/>
      <c r="AJ296" s="376"/>
      <c r="AK296" s="376"/>
      <c r="AL296" s="376"/>
      <c r="AM296" s="376"/>
      <c r="AN296" s="376"/>
      <c r="AO296" s="376"/>
      <c r="AP296" s="376"/>
      <c r="AQ296" s="376"/>
      <c r="AR296" s="376"/>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v>4.79</v>
      </c>
      <c r="BP296" s="376">
        <v>0</v>
      </c>
      <c r="BQ296" s="376">
        <v>4.49</v>
      </c>
      <c r="BR296" s="393">
        <v>4</v>
      </c>
      <c r="BS296" s="376">
        <v>3.99</v>
      </c>
      <c r="BT296" s="393">
        <v>10</v>
      </c>
      <c r="BU296" s="376">
        <v>3.49</v>
      </c>
      <c r="BV296" s="393">
        <v>25</v>
      </c>
      <c r="BW296" s="376">
        <v>2.99</v>
      </c>
      <c r="BX296" s="393">
        <v>50</v>
      </c>
      <c r="BY296" s="376">
        <v>2.4500000000000002</v>
      </c>
    </row>
    <row r="297" spans="1:77" x14ac:dyDescent="0.25">
      <c r="A297" s="388" t="s">
        <v>1575</v>
      </c>
      <c r="B297" s="388"/>
      <c r="C297" s="388"/>
      <c r="D297" s="389"/>
      <c r="E297" s="388"/>
      <c r="F297" s="388"/>
      <c r="G297" s="388"/>
      <c r="H297" s="388"/>
      <c r="I297" s="388"/>
      <c r="J297" s="388"/>
      <c r="K297" s="388"/>
      <c r="L297" s="388" t="str">
        <f t="shared" si="4"/>
        <v/>
      </c>
      <c r="M297" s="388"/>
      <c r="N297" s="388"/>
      <c r="O297" s="388"/>
      <c r="P297" s="388"/>
      <c r="Q297" s="388"/>
      <c r="R297" s="388"/>
      <c r="S297" s="388"/>
      <c r="T297" s="388"/>
      <c r="U297" s="388"/>
      <c r="V297" s="388"/>
      <c r="W297" s="388"/>
      <c r="X297" s="388"/>
      <c r="Y297" s="388"/>
      <c r="Z297" s="388"/>
      <c r="AA297" s="388"/>
      <c r="AB297" s="388"/>
      <c r="AC297" s="388"/>
      <c r="AD297" s="388"/>
      <c r="AE297" s="388"/>
      <c r="AF297" s="388"/>
      <c r="AG297" s="388"/>
      <c r="AH297" s="388"/>
      <c r="AI297" s="388"/>
      <c r="AJ297" s="388"/>
      <c r="AK297" s="388"/>
      <c r="AL297" s="388"/>
      <c r="AM297" s="388"/>
      <c r="AN297" s="388"/>
      <c r="AO297" s="388"/>
      <c r="AP297" s="388"/>
      <c r="AQ297" s="388"/>
      <c r="AR297" s="388"/>
      <c r="AS297" s="388"/>
      <c r="AT297" s="388"/>
      <c r="AU297" s="388"/>
      <c r="AV297" s="388"/>
      <c r="AW297" s="388"/>
      <c r="AX297" s="388"/>
      <c r="AY297" s="388"/>
      <c r="AZ297" s="388"/>
      <c r="BA297" s="388"/>
      <c r="BB297" s="388"/>
      <c r="BC297" s="388"/>
      <c r="BD297" s="388"/>
      <c r="BE297" s="388"/>
      <c r="BF297" s="388"/>
      <c r="BG297" s="388"/>
      <c r="BH297" s="388"/>
      <c r="BI297" s="388"/>
      <c r="BJ297" s="388"/>
      <c r="BK297" s="388"/>
      <c r="BL297" s="388"/>
      <c r="BM297" s="388"/>
      <c r="BN297" s="388"/>
      <c r="BO297" s="388">
        <v>3.99</v>
      </c>
      <c r="BP297" s="388">
        <v>0</v>
      </c>
      <c r="BQ297" s="388">
        <v>3.75</v>
      </c>
      <c r="BR297" s="391">
        <v>2</v>
      </c>
      <c r="BS297" s="388">
        <v>3.49</v>
      </c>
      <c r="BT297" s="391">
        <v>5</v>
      </c>
      <c r="BU297" s="388">
        <v>3.25</v>
      </c>
      <c r="BV297" s="391">
        <v>10</v>
      </c>
      <c r="BW297" s="388">
        <v>2.99</v>
      </c>
      <c r="BX297" s="391">
        <v>32</v>
      </c>
      <c r="BY297" s="388">
        <v>2.4900000000000002</v>
      </c>
    </row>
    <row r="298" spans="1:77" x14ac:dyDescent="0.25">
      <c r="A298" s="376" t="s">
        <v>1577</v>
      </c>
      <c r="B298" s="376"/>
      <c r="C298" s="376"/>
      <c r="D298" s="392"/>
      <c r="E298" s="376"/>
      <c r="F298" s="376"/>
      <c r="G298" s="376"/>
      <c r="H298" s="376"/>
      <c r="I298" s="376"/>
      <c r="J298" s="376"/>
      <c r="K298" s="376"/>
      <c r="L298" s="376" t="str">
        <f t="shared" si="4"/>
        <v/>
      </c>
      <c r="M298" s="376"/>
      <c r="N298" s="376"/>
      <c r="O298" s="376"/>
      <c r="P298" s="376"/>
      <c r="Q298" s="376"/>
      <c r="R298" s="376"/>
      <c r="S298" s="376"/>
      <c r="T298" s="376"/>
      <c r="U298" s="376"/>
      <c r="V298" s="376"/>
      <c r="W298" s="376"/>
      <c r="X298" s="376"/>
      <c r="Y298" s="376"/>
      <c r="Z298" s="376"/>
      <c r="AA298" s="376"/>
      <c r="AB298" s="376"/>
      <c r="AC298" s="376"/>
      <c r="AD298" s="376"/>
      <c r="AE298" s="394"/>
      <c r="AF298" s="376"/>
      <c r="AG298" s="376"/>
      <c r="AH298" s="376"/>
      <c r="AI298" s="376"/>
      <c r="AJ298" s="376"/>
      <c r="AK298" s="376"/>
      <c r="AL298" s="376"/>
      <c r="AM298" s="376"/>
      <c r="AN298" s="376"/>
      <c r="AO298" s="376"/>
      <c r="AP298" s="376"/>
      <c r="AQ298" s="376"/>
      <c r="AR298" s="376"/>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v>3.99</v>
      </c>
      <c r="BP298" s="376">
        <v>0</v>
      </c>
      <c r="BQ298" s="376">
        <v>3.75</v>
      </c>
      <c r="BR298" s="393">
        <v>2</v>
      </c>
      <c r="BS298" s="376">
        <v>3.49</v>
      </c>
      <c r="BT298" s="393">
        <v>5</v>
      </c>
      <c r="BU298" s="376">
        <v>3.25</v>
      </c>
      <c r="BV298" s="393">
        <v>10</v>
      </c>
      <c r="BW298" s="376">
        <v>2.99</v>
      </c>
      <c r="BX298" s="393">
        <v>32</v>
      </c>
      <c r="BY298" s="376">
        <v>2.4900000000000002</v>
      </c>
    </row>
    <row r="299" spans="1:77" x14ac:dyDescent="0.25">
      <c r="A299" s="388" t="s">
        <v>1576</v>
      </c>
      <c r="B299" s="388"/>
      <c r="C299" s="388"/>
      <c r="D299" s="389"/>
      <c r="E299" s="388"/>
      <c r="F299" s="388"/>
      <c r="G299" s="388"/>
      <c r="H299" s="388"/>
      <c r="I299" s="388"/>
      <c r="J299" s="388"/>
      <c r="K299" s="388"/>
      <c r="L299" s="388" t="str">
        <f t="shared" si="4"/>
        <v/>
      </c>
      <c r="M299" s="388"/>
      <c r="N299" s="388"/>
      <c r="O299" s="388"/>
      <c r="P299" s="388"/>
      <c r="Q299" s="388"/>
      <c r="R299" s="388"/>
      <c r="S299" s="388"/>
      <c r="T299" s="388"/>
      <c r="U299" s="388"/>
      <c r="V299" s="388"/>
      <c r="W299" s="388"/>
      <c r="X299" s="388"/>
      <c r="Y299" s="388"/>
      <c r="Z299" s="388"/>
      <c r="AA299" s="388"/>
      <c r="AB299" s="388"/>
      <c r="AC299" s="388"/>
      <c r="AD299" s="388"/>
      <c r="AE299" s="388"/>
      <c r="AF299" s="388"/>
      <c r="AG299" s="388"/>
      <c r="AH299" s="388"/>
      <c r="AI299" s="388"/>
      <c r="AJ299" s="388"/>
      <c r="AK299" s="388"/>
      <c r="AL299" s="388"/>
      <c r="AM299" s="388"/>
      <c r="AN299" s="388"/>
      <c r="AO299" s="388"/>
      <c r="AP299" s="388"/>
      <c r="AQ299" s="388"/>
      <c r="AR299" s="388"/>
      <c r="AS299" s="388"/>
      <c r="AT299" s="388"/>
      <c r="AU299" s="388"/>
      <c r="AV299" s="388"/>
      <c r="AW299" s="388"/>
      <c r="AX299" s="388"/>
      <c r="AY299" s="388"/>
      <c r="AZ299" s="388"/>
      <c r="BA299" s="388"/>
      <c r="BB299" s="388"/>
      <c r="BC299" s="388"/>
      <c r="BD299" s="388"/>
      <c r="BE299" s="388"/>
      <c r="BF299" s="388"/>
      <c r="BG299" s="388"/>
      <c r="BH299" s="388"/>
      <c r="BI299" s="388"/>
      <c r="BJ299" s="388"/>
      <c r="BK299" s="388"/>
      <c r="BL299" s="388"/>
      <c r="BM299" s="388"/>
      <c r="BN299" s="388"/>
      <c r="BO299" s="388">
        <v>3.99</v>
      </c>
      <c r="BP299" s="388">
        <v>0</v>
      </c>
      <c r="BQ299" s="388">
        <v>3.75</v>
      </c>
      <c r="BR299" s="391">
        <v>2</v>
      </c>
      <c r="BS299" s="388">
        <v>3.49</v>
      </c>
      <c r="BT299" s="391">
        <v>5</v>
      </c>
      <c r="BU299" s="388">
        <v>3.25</v>
      </c>
      <c r="BV299" s="391">
        <v>10</v>
      </c>
      <c r="BW299" s="388">
        <v>2.99</v>
      </c>
      <c r="BX299" s="391">
        <v>32</v>
      </c>
      <c r="BY299" s="388">
        <v>2.4900000000000002</v>
      </c>
    </row>
    <row r="300" spans="1:77" x14ac:dyDescent="0.25">
      <c r="A300" s="376" t="s">
        <v>164</v>
      </c>
      <c r="B300" s="376"/>
      <c r="C300" s="376"/>
      <c r="D300" s="392"/>
      <c r="E300" s="376"/>
      <c r="F300" s="376"/>
      <c r="G300" s="376"/>
      <c r="H300" s="376"/>
      <c r="I300" s="376"/>
      <c r="J300" s="376"/>
      <c r="K300" s="376"/>
      <c r="L300" s="376" t="str">
        <f t="shared" si="4"/>
        <v/>
      </c>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v>4.99</v>
      </c>
      <c r="BP300" s="376">
        <v>0</v>
      </c>
      <c r="BQ300" s="376">
        <v>3.99</v>
      </c>
      <c r="BR300" s="393">
        <v>4</v>
      </c>
      <c r="BS300" s="376">
        <v>3.25</v>
      </c>
      <c r="BT300" s="393">
        <v>10</v>
      </c>
      <c r="BU300" s="376">
        <v>2.99</v>
      </c>
      <c r="BV300" s="393">
        <v>20</v>
      </c>
      <c r="BW300" s="376">
        <v>2.4900000000000002</v>
      </c>
      <c r="BX300" s="393">
        <v>20</v>
      </c>
      <c r="BY300" s="376">
        <v>2.4900000000000002</v>
      </c>
    </row>
    <row r="301" spans="1:77" x14ac:dyDescent="0.25">
      <c r="A301" s="388" t="s">
        <v>7</v>
      </c>
      <c r="B301" s="388"/>
      <c r="C301" s="388"/>
      <c r="D301" s="389"/>
      <c r="E301" s="388"/>
      <c r="F301" s="388"/>
      <c r="G301" s="388"/>
      <c r="H301" s="388"/>
      <c r="I301" s="388"/>
      <c r="J301" s="388"/>
      <c r="K301" s="388"/>
      <c r="L301" s="388" t="str">
        <f t="shared" si="4"/>
        <v/>
      </c>
      <c r="M301" s="388"/>
      <c r="N301" s="388"/>
      <c r="O301" s="388"/>
      <c r="P301" s="388"/>
      <c r="Q301" s="388"/>
      <c r="R301" s="388"/>
      <c r="S301" s="388"/>
      <c r="T301" s="388"/>
      <c r="U301" s="388"/>
      <c r="V301" s="388"/>
      <c r="W301" s="388"/>
      <c r="X301" s="388"/>
      <c r="Y301" s="388"/>
      <c r="Z301" s="388"/>
      <c r="AA301" s="388"/>
      <c r="AB301" s="388"/>
      <c r="AC301" s="388"/>
      <c r="AD301" s="388"/>
      <c r="AE301" s="390"/>
      <c r="AF301" s="388"/>
      <c r="AG301" s="388"/>
      <c r="AH301" s="388"/>
      <c r="AI301" s="388"/>
      <c r="AJ301" s="388"/>
      <c r="AK301" s="388"/>
      <c r="AL301" s="388"/>
      <c r="AM301" s="388"/>
      <c r="AN301" s="388"/>
      <c r="AO301" s="388"/>
      <c r="AP301" s="388"/>
      <c r="AQ301" s="388"/>
      <c r="AR301" s="388"/>
      <c r="AS301" s="388"/>
      <c r="AT301" s="388"/>
      <c r="AU301" s="388"/>
      <c r="AV301" s="388"/>
      <c r="AW301" s="388"/>
      <c r="AX301" s="388"/>
      <c r="AY301" s="388"/>
      <c r="AZ301" s="388"/>
      <c r="BA301" s="388"/>
      <c r="BB301" s="388"/>
      <c r="BC301" s="388"/>
      <c r="BD301" s="388"/>
      <c r="BE301" s="388"/>
      <c r="BF301" s="388"/>
      <c r="BG301" s="388"/>
      <c r="BH301" s="388"/>
      <c r="BI301" s="388"/>
      <c r="BJ301" s="388"/>
      <c r="BK301" s="388"/>
      <c r="BL301" s="388"/>
      <c r="BM301" s="388"/>
      <c r="BN301" s="388"/>
      <c r="BO301" s="388">
        <v>3.25</v>
      </c>
      <c r="BP301" s="388">
        <v>0</v>
      </c>
      <c r="BQ301" s="388">
        <v>2.99</v>
      </c>
      <c r="BR301" s="391">
        <v>24</v>
      </c>
      <c r="BS301" s="388">
        <v>2.5499999999999998</v>
      </c>
      <c r="BT301" s="391">
        <v>24</v>
      </c>
      <c r="BU301" s="388">
        <v>2.4900000000000002</v>
      </c>
      <c r="BV301" s="391">
        <v>24</v>
      </c>
      <c r="BW301" s="388">
        <v>2.4900000000000002</v>
      </c>
      <c r="BX301" s="391">
        <v>24</v>
      </c>
      <c r="BY301" s="388">
        <v>2.4900000000000002</v>
      </c>
    </row>
    <row r="302" spans="1:77" x14ac:dyDescent="0.25">
      <c r="A302" s="376" t="s">
        <v>1377</v>
      </c>
      <c r="B302" s="376"/>
      <c r="C302" s="376"/>
      <c r="D302" s="392"/>
      <c r="E302" s="376"/>
      <c r="F302" s="376"/>
      <c r="G302" s="376"/>
      <c r="H302" s="376"/>
      <c r="I302" s="376"/>
      <c r="J302" s="376"/>
      <c r="K302" s="376"/>
      <c r="L302" s="376" t="str">
        <f t="shared" si="4"/>
        <v/>
      </c>
      <c r="M302" s="376"/>
      <c r="N302" s="376"/>
      <c r="O302" s="376"/>
      <c r="P302" s="376"/>
      <c r="Q302" s="376"/>
      <c r="R302" s="376"/>
      <c r="S302" s="376"/>
      <c r="T302" s="376"/>
      <c r="U302" s="376"/>
      <c r="V302" s="376"/>
      <c r="W302" s="376"/>
      <c r="X302" s="376"/>
      <c r="Y302" s="376"/>
      <c r="Z302" s="376"/>
      <c r="AA302" s="388"/>
      <c r="AB302" s="376"/>
      <c r="AC302" s="376"/>
      <c r="AD302" s="376"/>
      <c r="AE302" s="394"/>
      <c r="AF302" s="376"/>
      <c r="AG302" s="376"/>
      <c r="AH302" s="376"/>
      <c r="AI302" s="376"/>
      <c r="AJ302" s="376"/>
      <c r="AK302" s="376"/>
      <c r="AL302" s="376"/>
      <c r="AM302" s="376"/>
      <c r="AN302" s="376"/>
      <c r="AO302" s="376"/>
      <c r="AP302" s="376"/>
      <c r="AQ302" s="376"/>
      <c r="AR302" s="376"/>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v>5.19</v>
      </c>
      <c r="BP302" s="376">
        <v>0</v>
      </c>
      <c r="BQ302" s="376">
        <v>4.99</v>
      </c>
      <c r="BR302" s="393">
        <v>5</v>
      </c>
      <c r="BS302" s="376">
        <v>4.6500000000000004</v>
      </c>
      <c r="BT302" s="393">
        <v>10</v>
      </c>
      <c r="BU302" s="376">
        <v>3.65</v>
      </c>
      <c r="BV302" s="393">
        <v>25</v>
      </c>
      <c r="BW302" s="376">
        <v>3.25</v>
      </c>
      <c r="BX302" s="393">
        <v>110</v>
      </c>
      <c r="BY302" s="376">
        <v>2.6</v>
      </c>
    </row>
    <row r="303" spans="1:77" x14ac:dyDescent="0.25">
      <c r="A303" s="388" t="s">
        <v>1328</v>
      </c>
      <c r="B303" s="388"/>
      <c r="C303" s="388"/>
      <c r="D303" s="389"/>
      <c r="E303" s="388"/>
      <c r="F303" s="388"/>
      <c r="G303" s="388"/>
      <c r="H303" s="388"/>
      <c r="I303" s="388"/>
      <c r="J303" s="388"/>
      <c r="K303" s="388"/>
      <c r="L303" s="388" t="str">
        <f t="shared" si="4"/>
        <v/>
      </c>
      <c r="M303" s="388"/>
      <c r="N303" s="388"/>
      <c r="O303" s="388"/>
      <c r="P303" s="388"/>
      <c r="Q303" s="388"/>
      <c r="R303" s="388"/>
      <c r="S303" s="388"/>
      <c r="T303" s="388"/>
      <c r="U303" s="388"/>
      <c r="V303" s="388"/>
      <c r="W303" s="388"/>
      <c r="X303" s="388"/>
      <c r="Y303" s="388"/>
      <c r="Z303" s="388"/>
      <c r="AA303" s="388"/>
      <c r="AB303" s="388"/>
      <c r="AC303" s="388"/>
      <c r="AD303" s="388"/>
      <c r="AE303" s="390"/>
      <c r="AF303" s="388"/>
      <c r="AG303" s="388"/>
      <c r="AH303" s="388"/>
      <c r="AI303" s="388"/>
      <c r="AJ303" s="388"/>
      <c r="AK303" s="388"/>
      <c r="AL303" s="388"/>
      <c r="AM303" s="388"/>
      <c r="AN303" s="388"/>
      <c r="AO303" s="388"/>
      <c r="AP303" s="388"/>
      <c r="AQ303" s="388"/>
      <c r="AR303" s="388"/>
      <c r="AS303" s="388"/>
      <c r="AT303" s="388"/>
      <c r="AU303" s="388"/>
      <c r="AV303" s="388"/>
      <c r="AW303" s="388"/>
      <c r="AX303" s="388"/>
      <c r="AY303" s="388"/>
      <c r="AZ303" s="388"/>
      <c r="BA303" s="388"/>
      <c r="BB303" s="388"/>
      <c r="BC303" s="388"/>
      <c r="BD303" s="388"/>
      <c r="BE303" s="388"/>
      <c r="BF303" s="388"/>
      <c r="BG303" s="388"/>
      <c r="BH303" s="388"/>
      <c r="BI303" s="388"/>
      <c r="BJ303" s="388"/>
      <c r="BK303" s="388"/>
      <c r="BL303" s="388"/>
      <c r="BM303" s="388"/>
      <c r="BN303" s="388"/>
      <c r="BO303" s="388">
        <v>3.85</v>
      </c>
      <c r="BP303" s="388">
        <v>0</v>
      </c>
      <c r="BQ303" s="388">
        <v>3.59</v>
      </c>
      <c r="BR303" s="391">
        <v>3</v>
      </c>
      <c r="BS303" s="388">
        <v>3.19</v>
      </c>
      <c r="BT303" s="391">
        <v>5</v>
      </c>
      <c r="BU303" s="388">
        <v>2.99</v>
      </c>
      <c r="BV303" s="391">
        <v>20</v>
      </c>
      <c r="BW303" s="388">
        <v>2.79</v>
      </c>
      <c r="BX303" s="391">
        <v>40</v>
      </c>
      <c r="BY303" s="388">
        <v>2.5499999999999998</v>
      </c>
    </row>
    <row r="304" spans="1:77" x14ac:dyDescent="0.25">
      <c r="A304" s="376" t="s">
        <v>26</v>
      </c>
      <c r="B304" s="376"/>
      <c r="C304" s="376"/>
      <c r="D304" s="392"/>
      <c r="E304" s="376"/>
      <c r="F304" s="376"/>
      <c r="G304" s="376"/>
      <c r="H304" s="376"/>
      <c r="I304" s="376"/>
      <c r="J304" s="376"/>
      <c r="K304" s="376"/>
      <c r="L304" s="376" t="str">
        <f t="shared" si="4"/>
        <v/>
      </c>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v>5.29</v>
      </c>
      <c r="BP304" s="376">
        <v>0</v>
      </c>
      <c r="BQ304" s="376">
        <v>3.69</v>
      </c>
      <c r="BR304" s="393">
        <v>2</v>
      </c>
      <c r="BS304" s="376">
        <v>3.15</v>
      </c>
      <c r="BT304" s="393">
        <v>12</v>
      </c>
      <c r="BU304" s="376">
        <v>2.95</v>
      </c>
      <c r="BV304" s="393">
        <v>300</v>
      </c>
      <c r="BW304" s="376">
        <v>2.5499999999999998</v>
      </c>
      <c r="BX304" s="393">
        <v>300</v>
      </c>
      <c r="BY304" s="376">
        <v>2.5499999999999998</v>
      </c>
    </row>
    <row r="305" spans="1:77" x14ac:dyDescent="0.25">
      <c r="A305" s="388" t="s">
        <v>1482</v>
      </c>
      <c r="B305" s="388"/>
      <c r="C305" s="388"/>
      <c r="D305" s="389"/>
      <c r="E305" s="388"/>
      <c r="F305" s="388"/>
      <c r="G305" s="388"/>
      <c r="H305" s="388"/>
      <c r="I305" s="388"/>
      <c r="J305" s="388"/>
      <c r="K305" s="388"/>
      <c r="L305" s="388" t="str">
        <f t="shared" si="4"/>
        <v/>
      </c>
      <c r="M305" s="388"/>
      <c r="N305" s="388"/>
      <c r="O305" s="388"/>
      <c r="P305" s="388"/>
      <c r="Q305" s="388"/>
      <c r="R305" s="388"/>
      <c r="S305" s="388"/>
      <c r="T305" s="388"/>
      <c r="U305" s="388"/>
      <c r="V305" s="388"/>
      <c r="W305" s="388"/>
      <c r="X305" s="388"/>
      <c r="Y305" s="388"/>
      <c r="Z305" s="388"/>
      <c r="AA305" s="388"/>
      <c r="AB305" s="388"/>
      <c r="AC305" s="388"/>
      <c r="AD305" s="388"/>
      <c r="AE305" s="388"/>
      <c r="AF305" s="388"/>
      <c r="AG305" s="388"/>
      <c r="AH305" s="388"/>
      <c r="AI305" s="388"/>
      <c r="AJ305" s="388"/>
      <c r="AK305" s="388"/>
      <c r="AL305" s="388"/>
      <c r="AM305" s="388"/>
      <c r="AN305" s="388"/>
      <c r="AO305" s="388"/>
      <c r="AP305" s="388"/>
      <c r="AQ305" s="388"/>
      <c r="AR305" s="388"/>
      <c r="AS305" s="388"/>
      <c r="AT305" s="388"/>
      <c r="AU305" s="388"/>
      <c r="AV305" s="388"/>
      <c r="AW305" s="388"/>
      <c r="AX305" s="388"/>
      <c r="AY305" s="388"/>
      <c r="AZ305" s="388"/>
      <c r="BA305" s="388"/>
      <c r="BB305" s="388"/>
      <c r="BC305" s="388"/>
      <c r="BD305" s="388"/>
      <c r="BE305" s="388"/>
      <c r="BF305" s="388"/>
      <c r="BG305" s="388"/>
      <c r="BH305" s="388"/>
      <c r="BI305" s="388"/>
      <c r="BJ305" s="388"/>
      <c r="BK305" s="388"/>
      <c r="BL305" s="388"/>
      <c r="BM305" s="388"/>
      <c r="BN305" s="388"/>
      <c r="BO305" s="388">
        <v>6.35</v>
      </c>
      <c r="BP305" s="388">
        <v>0</v>
      </c>
      <c r="BQ305" s="388">
        <v>5.35</v>
      </c>
      <c r="BR305" s="391">
        <v>5</v>
      </c>
      <c r="BS305" s="388">
        <v>4.79</v>
      </c>
      <c r="BT305" s="391">
        <v>10</v>
      </c>
      <c r="BU305" s="388">
        <v>4.45</v>
      </c>
      <c r="BV305" s="391">
        <v>15</v>
      </c>
      <c r="BW305" s="388">
        <v>4.1500000000000004</v>
      </c>
      <c r="BX305" s="391">
        <v>25</v>
      </c>
      <c r="BY305" s="388">
        <v>2.59</v>
      </c>
    </row>
    <row r="306" spans="1:77" x14ac:dyDescent="0.25">
      <c r="A306" s="376" t="s">
        <v>194</v>
      </c>
      <c r="B306" s="376"/>
      <c r="C306" s="376"/>
      <c r="D306" s="392"/>
      <c r="E306" s="376"/>
      <c r="F306" s="376"/>
      <c r="G306" s="376"/>
      <c r="H306" s="376"/>
      <c r="I306" s="376"/>
      <c r="J306" s="376"/>
      <c r="K306" s="376"/>
      <c r="L306" s="376" t="str">
        <f t="shared" si="4"/>
        <v/>
      </c>
      <c r="M306" s="376"/>
      <c r="N306" s="376"/>
      <c r="O306" s="376"/>
      <c r="P306" s="376"/>
      <c r="Q306" s="376"/>
      <c r="R306" s="376"/>
      <c r="S306" s="376"/>
      <c r="T306" s="376"/>
      <c r="U306" s="376"/>
      <c r="V306" s="376"/>
      <c r="W306" s="376"/>
      <c r="X306" s="376"/>
      <c r="Y306" s="376"/>
      <c r="Z306" s="376"/>
      <c r="AA306" s="388"/>
      <c r="AB306" s="376"/>
      <c r="AC306" s="376"/>
      <c r="AD306" s="376"/>
      <c r="AE306" s="394"/>
      <c r="AF306" s="376"/>
      <c r="AG306" s="376"/>
      <c r="AH306" s="376"/>
      <c r="AI306" s="376"/>
      <c r="AJ306" s="376"/>
      <c r="AK306" s="376"/>
      <c r="AL306" s="376"/>
      <c r="AM306" s="376"/>
      <c r="AN306" s="376"/>
      <c r="AO306" s="376"/>
      <c r="AP306" s="376"/>
      <c r="AQ306" s="376"/>
      <c r="AR306" s="376"/>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v>3.25</v>
      </c>
      <c r="BP306" s="376">
        <v>0</v>
      </c>
      <c r="BQ306" s="376">
        <v>3.19</v>
      </c>
      <c r="BR306" s="393">
        <v>20</v>
      </c>
      <c r="BS306" s="376">
        <v>2.59</v>
      </c>
      <c r="BT306" s="393">
        <v>20</v>
      </c>
      <c r="BU306" s="376">
        <v>2.59</v>
      </c>
      <c r="BV306" s="393">
        <v>20</v>
      </c>
      <c r="BW306" s="376">
        <v>2.59</v>
      </c>
      <c r="BX306" s="393">
        <v>25</v>
      </c>
      <c r="BY306" s="376">
        <v>2.59</v>
      </c>
    </row>
    <row r="307" spans="1:77" x14ac:dyDescent="0.25">
      <c r="A307" s="388" t="s">
        <v>1413</v>
      </c>
      <c r="B307" s="388"/>
      <c r="C307" s="389"/>
      <c r="D307" s="389"/>
      <c r="E307" s="388"/>
      <c r="F307" s="388"/>
      <c r="G307" s="388"/>
      <c r="H307" s="388"/>
      <c r="I307" s="388"/>
      <c r="J307" s="388"/>
      <c r="K307" s="388"/>
      <c r="L307" s="388" t="str">
        <f t="shared" si="4"/>
        <v/>
      </c>
      <c r="M307" s="388"/>
      <c r="N307" s="388"/>
      <c r="O307" s="388"/>
      <c r="P307" s="388"/>
      <c r="Q307" s="388"/>
      <c r="R307" s="388"/>
      <c r="S307" s="388"/>
      <c r="T307" s="388"/>
      <c r="U307" s="388"/>
      <c r="V307" s="388"/>
      <c r="W307" s="388"/>
      <c r="X307" s="388"/>
      <c r="Y307" s="388"/>
      <c r="Z307" s="388"/>
      <c r="AA307" s="388"/>
      <c r="AB307" s="388"/>
      <c r="AC307" s="388"/>
      <c r="AD307" s="388"/>
      <c r="AE307" s="390"/>
      <c r="AF307" s="388"/>
      <c r="AG307" s="388"/>
      <c r="AH307" s="388"/>
      <c r="AI307" s="388"/>
      <c r="AJ307" s="388"/>
      <c r="AK307" s="388"/>
      <c r="AL307" s="388"/>
      <c r="AM307" s="388"/>
      <c r="AN307" s="388"/>
      <c r="AO307" s="388"/>
      <c r="AP307" s="388"/>
      <c r="AQ307" s="388"/>
      <c r="AR307" s="388"/>
      <c r="AS307" s="388"/>
      <c r="AT307" s="388"/>
      <c r="AU307" s="388"/>
      <c r="AV307" s="388"/>
      <c r="AW307" s="388"/>
      <c r="AX307" s="388"/>
      <c r="AY307" s="388"/>
      <c r="AZ307" s="388"/>
      <c r="BA307" s="388"/>
      <c r="BB307" s="388"/>
      <c r="BC307" s="388"/>
      <c r="BD307" s="388"/>
      <c r="BE307" s="388"/>
      <c r="BF307" s="388"/>
      <c r="BG307" s="388"/>
      <c r="BH307" s="388"/>
      <c r="BI307" s="388"/>
      <c r="BJ307" s="388"/>
      <c r="BK307" s="388"/>
      <c r="BL307" s="388"/>
      <c r="BM307" s="388"/>
      <c r="BN307" s="388"/>
      <c r="BO307" s="388">
        <v>4.99</v>
      </c>
      <c r="BP307" s="388">
        <v>0</v>
      </c>
      <c r="BQ307" s="388">
        <v>4.25</v>
      </c>
      <c r="BR307" s="391">
        <v>2</v>
      </c>
      <c r="BS307" s="388">
        <v>4.1500000000000004</v>
      </c>
      <c r="BT307" s="391">
        <v>5</v>
      </c>
      <c r="BU307" s="388">
        <v>3.89</v>
      </c>
      <c r="BV307" s="391">
        <v>10</v>
      </c>
      <c r="BW307" s="388">
        <v>3.15</v>
      </c>
      <c r="BX307" s="391">
        <v>20</v>
      </c>
      <c r="BY307" s="388">
        <v>2.65</v>
      </c>
    </row>
    <row r="308" spans="1:77" x14ac:dyDescent="0.25">
      <c r="A308" s="376" t="s">
        <v>1435</v>
      </c>
      <c r="B308" s="376"/>
      <c r="C308" s="376"/>
      <c r="D308" s="392"/>
      <c r="E308" s="376"/>
      <c r="F308" s="376"/>
      <c r="G308" s="376"/>
      <c r="H308" s="376"/>
      <c r="I308" s="376"/>
      <c r="J308" s="376"/>
      <c r="K308" s="376"/>
      <c r="L308" s="376" t="str">
        <f t="shared" si="4"/>
        <v/>
      </c>
      <c r="M308" s="376"/>
      <c r="N308" s="376"/>
      <c r="O308" s="376"/>
      <c r="P308" s="376"/>
      <c r="Q308" s="376"/>
      <c r="R308" s="376"/>
      <c r="S308" s="376"/>
      <c r="T308" s="376"/>
      <c r="U308" s="376"/>
      <c r="V308" s="376"/>
      <c r="W308" s="376"/>
      <c r="X308" s="376"/>
      <c r="Y308" s="376"/>
      <c r="Z308" s="376"/>
      <c r="AA308" s="376"/>
      <c r="AB308" s="376"/>
      <c r="AC308" s="376"/>
      <c r="AD308" s="376"/>
      <c r="AE308" s="394"/>
      <c r="AF308" s="376"/>
      <c r="AG308" s="376"/>
      <c r="AH308" s="376"/>
      <c r="AI308" s="376"/>
      <c r="AJ308" s="376"/>
      <c r="AK308" s="376"/>
      <c r="AL308" s="376"/>
      <c r="AM308" s="376"/>
      <c r="AN308" s="376"/>
      <c r="AO308" s="376"/>
      <c r="AP308" s="376"/>
      <c r="AQ308" s="376"/>
      <c r="AR308" s="376"/>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v>7.49</v>
      </c>
      <c r="BP308" s="376">
        <v>0</v>
      </c>
      <c r="BQ308" s="376">
        <v>6.99</v>
      </c>
      <c r="BR308" s="393">
        <v>6</v>
      </c>
      <c r="BS308" s="376">
        <v>5.99</v>
      </c>
      <c r="BT308" s="393">
        <v>12</v>
      </c>
      <c r="BU308" s="376">
        <v>4.99</v>
      </c>
      <c r="BV308" s="393">
        <v>18</v>
      </c>
      <c r="BW308" s="376">
        <v>3.99</v>
      </c>
      <c r="BX308" s="393">
        <v>36</v>
      </c>
      <c r="BY308" s="376">
        <v>2.65</v>
      </c>
    </row>
    <row r="309" spans="1:77" x14ac:dyDescent="0.25">
      <c r="A309" s="388" t="s">
        <v>1533</v>
      </c>
      <c r="B309" s="388"/>
      <c r="C309" s="388"/>
      <c r="D309" s="389"/>
      <c r="E309" s="388"/>
      <c r="F309" s="388"/>
      <c r="G309" s="388"/>
      <c r="H309" s="388"/>
      <c r="I309" s="388"/>
      <c r="J309" s="388"/>
      <c r="K309" s="388"/>
      <c r="L309" s="388" t="str">
        <f t="shared" si="4"/>
        <v/>
      </c>
      <c r="M309" s="388"/>
      <c r="N309" s="388"/>
      <c r="O309" s="388"/>
      <c r="P309" s="388"/>
      <c r="Q309" s="388"/>
      <c r="R309" s="388"/>
      <c r="S309" s="388"/>
      <c r="T309" s="388"/>
      <c r="U309" s="388"/>
      <c r="V309" s="388"/>
      <c r="W309" s="388"/>
      <c r="X309" s="388"/>
      <c r="Y309" s="388"/>
      <c r="Z309" s="388"/>
      <c r="AA309" s="388"/>
      <c r="AB309" s="388"/>
      <c r="AC309" s="388"/>
      <c r="AD309" s="388"/>
      <c r="AE309" s="390"/>
      <c r="AF309" s="388"/>
      <c r="AG309" s="388"/>
      <c r="AH309" s="388"/>
      <c r="AI309" s="388"/>
      <c r="AJ309" s="388"/>
      <c r="AK309" s="388"/>
      <c r="AL309" s="388"/>
      <c r="AM309" s="388"/>
      <c r="AN309" s="388"/>
      <c r="AO309" s="388"/>
      <c r="AP309" s="388"/>
      <c r="AQ309" s="388"/>
      <c r="AR309" s="388"/>
      <c r="AS309" s="388"/>
      <c r="AT309" s="388"/>
      <c r="AU309" s="388"/>
      <c r="AV309" s="388"/>
      <c r="AW309" s="388"/>
      <c r="AX309" s="388"/>
      <c r="AY309" s="388"/>
      <c r="AZ309" s="388"/>
      <c r="BA309" s="388"/>
      <c r="BB309" s="388"/>
      <c r="BC309" s="388"/>
      <c r="BD309" s="388"/>
      <c r="BE309" s="388"/>
      <c r="BF309" s="388"/>
      <c r="BG309" s="388"/>
      <c r="BH309" s="388"/>
      <c r="BI309" s="388"/>
      <c r="BJ309" s="388"/>
      <c r="BK309" s="388"/>
      <c r="BL309" s="388"/>
      <c r="BM309" s="388"/>
      <c r="BN309" s="388"/>
      <c r="BO309" s="388">
        <v>5.49</v>
      </c>
      <c r="BP309" s="388">
        <v>0</v>
      </c>
      <c r="BQ309" s="388">
        <v>5.25</v>
      </c>
      <c r="BR309" s="391">
        <v>4</v>
      </c>
      <c r="BS309" s="388">
        <v>4.8499999999999996</v>
      </c>
      <c r="BT309" s="391">
        <v>10</v>
      </c>
      <c r="BU309" s="388">
        <v>4.25</v>
      </c>
      <c r="BV309" s="391">
        <v>35</v>
      </c>
      <c r="BW309" s="388">
        <v>3.49</v>
      </c>
      <c r="BX309" s="391">
        <v>70</v>
      </c>
      <c r="BY309" s="388">
        <v>2.69</v>
      </c>
    </row>
    <row r="310" spans="1:77" x14ac:dyDescent="0.25">
      <c r="A310" s="376" t="s">
        <v>1535</v>
      </c>
      <c r="B310" s="376"/>
      <c r="C310" s="376"/>
      <c r="D310" s="392"/>
      <c r="E310" s="376"/>
      <c r="F310" s="376"/>
      <c r="G310" s="376"/>
      <c r="H310" s="376"/>
      <c r="I310" s="376"/>
      <c r="J310" s="376"/>
      <c r="K310" s="376"/>
      <c r="L310" s="376" t="str">
        <f t="shared" si="4"/>
        <v/>
      </c>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v>5.49</v>
      </c>
      <c r="BP310" s="376">
        <v>0</v>
      </c>
      <c r="BQ310" s="376">
        <v>5.25</v>
      </c>
      <c r="BR310" s="393">
        <v>4</v>
      </c>
      <c r="BS310" s="376">
        <v>4.8499999999999996</v>
      </c>
      <c r="BT310" s="393">
        <v>10</v>
      </c>
      <c r="BU310" s="376">
        <v>4.25</v>
      </c>
      <c r="BV310" s="393">
        <v>35</v>
      </c>
      <c r="BW310" s="376">
        <v>3.49</v>
      </c>
      <c r="BX310" s="393">
        <v>70</v>
      </c>
      <c r="BY310" s="376">
        <v>2.69</v>
      </c>
    </row>
    <row r="311" spans="1:77" x14ac:dyDescent="0.25">
      <c r="A311" s="388" t="s">
        <v>1534</v>
      </c>
      <c r="B311" s="388"/>
      <c r="C311" s="389"/>
      <c r="D311" s="389"/>
      <c r="E311" s="388"/>
      <c r="F311" s="388"/>
      <c r="G311" s="388"/>
      <c r="H311" s="388"/>
      <c r="I311" s="388"/>
      <c r="J311" s="388"/>
      <c r="K311" s="388"/>
      <c r="L311" s="388" t="str">
        <f t="shared" si="4"/>
        <v/>
      </c>
      <c r="M311" s="388"/>
      <c r="N311" s="388"/>
      <c r="O311" s="388"/>
      <c r="P311" s="388"/>
      <c r="Q311" s="388"/>
      <c r="R311" s="388"/>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8"/>
      <c r="AU311" s="388"/>
      <c r="AV311" s="388"/>
      <c r="AW311" s="388"/>
      <c r="AX311" s="388"/>
      <c r="AY311" s="388"/>
      <c r="AZ311" s="388"/>
      <c r="BA311" s="388"/>
      <c r="BB311" s="388"/>
      <c r="BC311" s="388"/>
      <c r="BD311" s="388"/>
      <c r="BE311" s="388"/>
      <c r="BF311" s="388"/>
      <c r="BG311" s="388"/>
      <c r="BH311" s="388"/>
      <c r="BI311" s="388"/>
      <c r="BJ311" s="388"/>
      <c r="BK311" s="388"/>
      <c r="BL311" s="388"/>
      <c r="BM311" s="388"/>
      <c r="BN311" s="388"/>
      <c r="BO311" s="388">
        <v>5.49</v>
      </c>
      <c r="BP311" s="388">
        <v>0</v>
      </c>
      <c r="BQ311" s="388">
        <v>5.25</v>
      </c>
      <c r="BR311" s="391">
        <v>4</v>
      </c>
      <c r="BS311" s="388">
        <v>4.8499999999999996</v>
      </c>
      <c r="BT311" s="391">
        <v>10</v>
      </c>
      <c r="BU311" s="388">
        <v>4.25</v>
      </c>
      <c r="BV311" s="391">
        <v>35</v>
      </c>
      <c r="BW311" s="388">
        <v>3.49</v>
      </c>
      <c r="BX311" s="391">
        <v>70</v>
      </c>
      <c r="BY311" s="388">
        <v>2.69</v>
      </c>
    </row>
    <row r="312" spans="1:77" x14ac:dyDescent="0.25">
      <c r="A312" s="376" t="s">
        <v>263</v>
      </c>
      <c r="B312" s="376"/>
      <c r="C312" s="392"/>
      <c r="D312" s="392"/>
      <c r="E312" s="376"/>
      <c r="F312" s="376"/>
      <c r="G312" s="376"/>
      <c r="H312" s="376"/>
      <c r="I312" s="376"/>
      <c r="J312" s="376"/>
      <c r="K312" s="376"/>
      <c r="L312" s="376" t="str">
        <f t="shared" si="4"/>
        <v/>
      </c>
      <c r="M312" s="376"/>
      <c r="N312" s="376"/>
      <c r="O312" s="376"/>
      <c r="P312" s="376"/>
      <c r="Q312" s="376"/>
      <c r="R312" s="376"/>
      <c r="S312" s="376"/>
      <c r="T312" s="376"/>
      <c r="U312" s="376"/>
      <c r="V312" s="376"/>
      <c r="W312" s="376"/>
      <c r="X312" s="376"/>
      <c r="Y312" s="376"/>
      <c r="Z312" s="376"/>
      <c r="AA312" s="376"/>
      <c r="AB312" s="376"/>
      <c r="AC312" s="376"/>
      <c r="AD312" s="376"/>
      <c r="AE312" s="394"/>
      <c r="AF312" s="376"/>
      <c r="AG312" s="376"/>
      <c r="AH312" s="376"/>
      <c r="AI312" s="376"/>
      <c r="AJ312" s="376"/>
      <c r="AK312" s="376"/>
      <c r="AL312" s="376"/>
      <c r="AM312" s="376"/>
      <c r="AN312" s="376"/>
      <c r="AO312" s="376"/>
      <c r="AP312" s="376"/>
      <c r="AQ312" s="376"/>
      <c r="AR312" s="376"/>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v>3.49</v>
      </c>
      <c r="BP312" s="376">
        <v>0</v>
      </c>
      <c r="BQ312" s="376">
        <v>3.25</v>
      </c>
      <c r="BR312" s="393">
        <v>5</v>
      </c>
      <c r="BS312" s="376">
        <v>3.05</v>
      </c>
      <c r="BT312" s="393">
        <v>10</v>
      </c>
      <c r="BU312" s="376">
        <v>2.79</v>
      </c>
      <c r="BV312" s="393">
        <v>30</v>
      </c>
      <c r="BW312" s="376">
        <v>2.72</v>
      </c>
      <c r="BX312" s="393">
        <v>30</v>
      </c>
      <c r="BY312" s="376">
        <v>2.72</v>
      </c>
    </row>
    <row r="313" spans="1:77" x14ac:dyDescent="0.25">
      <c r="A313" s="388" t="s">
        <v>295</v>
      </c>
      <c r="B313" s="388"/>
      <c r="C313" s="388"/>
      <c r="D313" s="389"/>
      <c r="E313" s="388"/>
      <c r="F313" s="388"/>
      <c r="G313" s="388"/>
      <c r="H313" s="388"/>
      <c r="I313" s="388"/>
      <c r="J313" s="388"/>
      <c r="K313" s="388"/>
      <c r="L313" s="388" t="str">
        <f t="shared" si="4"/>
        <v/>
      </c>
      <c r="M313" s="388"/>
      <c r="N313" s="388"/>
      <c r="O313" s="388"/>
      <c r="P313" s="388"/>
      <c r="Q313" s="388"/>
      <c r="R313" s="388"/>
      <c r="S313" s="388"/>
      <c r="T313" s="388"/>
      <c r="U313" s="388"/>
      <c r="V313" s="388"/>
      <c r="W313" s="388"/>
      <c r="X313" s="388"/>
      <c r="Y313" s="388"/>
      <c r="Z313" s="388"/>
      <c r="AA313" s="388"/>
      <c r="AB313" s="388"/>
      <c r="AC313" s="388"/>
      <c r="AD313" s="388"/>
      <c r="AE313" s="390"/>
      <c r="AF313" s="388"/>
      <c r="AG313" s="388"/>
      <c r="AH313" s="388"/>
      <c r="AI313" s="388"/>
      <c r="AJ313" s="388"/>
      <c r="AK313" s="388"/>
      <c r="AL313" s="388"/>
      <c r="AM313" s="388"/>
      <c r="AN313" s="388"/>
      <c r="AO313" s="388"/>
      <c r="AP313" s="388"/>
      <c r="AQ313" s="388"/>
      <c r="AR313" s="388"/>
      <c r="AS313" s="388"/>
      <c r="AT313" s="388"/>
      <c r="AU313" s="388"/>
      <c r="AV313" s="388"/>
      <c r="AW313" s="388"/>
      <c r="AX313" s="388"/>
      <c r="AY313" s="388"/>
      <c r="AZ313" s="388"/>
      <c r="BA313" s="388"/>
      <c r="BB313" s="388"/>
      <c r="BC313" s="388"/>
      <c r="BD313" s="388"/>
      <c r="BE313" s="388"/>
      <c r="BF313" s="388"/>
      <c r="BG313" s="388"/>
      <c r="BH313" s="388"/>
      <c r="BI313" s="388"/>
      <c r="BJ313" s="388"/>
      <c r="BK313" s="388"/>
      <c r="BL313" s="388"/>
      <c r="BM313" s="388"/>
      <c r="BN313" s="388"/>
      <c r="BO313" s="388">
        <v>39.99</v>
      </c>
      <c r="BP313" s="388">
        <v>0</v>
      </c>
      <c r="BQ313" s="388">
        <v>34.99</v>
      </c>
      <c r="BR313" s="391">
        <v>2</v>
      </c>
      <c r="BS313" s="388">
        <v>31.99</v>
      </c>
      <c r="BT313" s="391">
        <v>5</v>
      </c>
      <c r="BU313" s="388">
        <v>29.99</v>
      </c>
      <c r="BV313" s="391">
        <v>10</v>
      </c>
      <c r="BW313" s="388">
        <v>27.25</v>
      </c>
      <c r="BX313" s="391">
        <v>10</v>
      </c>
      <c r="BY313" s="388">
        <v>27.25</v>
      </c>
    </row>
    <row r="314" spans="1:77" x14ac:dyDescent="0.25">
      <c r="A314" s="376" t="s">
        <v>327</v>
      </c>
      <c r="B314" s="376"/>
      <c r="C314" s="376"/>
      <c r="D314" s="392"/>
      <c r="E314" s="376"/>
      <c r="F314" s="376"/>
      <c r="G314" s="376"/>
      <c r="H314" s="376"/>
      <c r="I314" s="376"/>
      <c r="J314" s="376"/>
      <c r="K314" s="376"/>
      <c r="L314" s="376" t="str">
        <f t="shared" si="4"/>
        <v/>
      </c>
      <c r="M314" s="376"/>
      <c r="N314" s="376"/>
      <c r="O314" s="376"/>
      <c r="P314" s="376"/>
      <c r="Q314" s="376"/>
      <c r="R314" s="376"/>
      <c r="S314" s="376"/>
      <c r="T314" s="376"/>
      <c r="U314" s="376"/>
      <c r="V314" s="376"/>
      <c r="W314" s="376"/>
      <c r="X314" s="376"/>
      <c r="Y314" s="376"/>
      <c r="Z314" s="376"/>
      <c r="AA314" s="388"/>
      <c r="AB314" s="376"/>
      <c r="AC314" s="376"/>
      <c r="AD314" s="376"/>
      <c r="AE314" s="394"/>
      <c r="AF314" s="376"/>
      <c r="AG314" s="376"/>
      <c r="AH314" s="376"/>
      <c r="AI314" s="376"/>
      <c r="AJ314" s="376"/>
      <c r="AK314" s="376"/>
      <c r="AL314" s="376"/>
      <c r="AM314" s="376"/>
      <c r="AN314" s="376"/>
      <c r="AO314" s="376"/>
      <c r="AP314" s="376"/>
      <c r="AQ314" s="376"/>
      <c r="AR314" s="376"/>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v>3.49</v>
      </c>
      <c r="BP314" s="376">
        <v>0</v>
      </c>
      <c r="BQ314" s="376">
        <v>3.25</v>
      </c>
      <c r="BR314" s="393">
        <v>5</v>
      </c>
      <c r="BS314" s="376">
        <v>3.05</v>
      </c>
      <c r="BT314" s="393">
        <v>10</v>
      </c>
      <c r="BU314" s="376">
        <v>2.79</v>
      </c>
      <c r="BV314" s="393">
        <v>30</v>
      </c>
      <c r="BW314" s="376">
        <v>2.72</v>
      </c>
      <c r="BX314" s="393">
        <v>30</v>
      </c>
      <c r="BY314" s="376">
        <v>2.72</v>
      </c>
    </row>
    <row r="315" spans="1:77" x14ac:dyDescent="0.25">
      <c r="A315" s="388" t="s">
        <v>1386</v>
      </c>
      <c r="B315" s="388"/>
      <c r="C315" s="388"/>
      <c r="D315" s="389"/>
      <c r="E315" s="388"/>
      <c r="F315" s="388"/>
      <c r="G315" s="388"/>
      <c r="H315" s="388"/>
      <c r="I315" s="388"/>
      <c r="J315" s="388"/>
      <c r="K315" s="388"/>
      <c r="L315" s="388" t="str">
        <f t="shared" si="4"/>
        <v/>
      </c>
      <c r="M315" s="388"/>
      <c r="N315" s="388"/>
      <c r="O315" s="388"/>
      <c r="P315" s="388"/>
      <c r="Q315" s="388"/>
      <c r="R315" s="388"/>
      <c r="S315" s="388"/>
      <c r="T315" s="388"/>
      <c r="U315" s="388"/>
      <c r="V315" s="388"/>
      <c r="W315" s="388"/>
      <c r="X315" s="388"/>
      <c r="Y315" s="388"/>
      <c r="Z315" s="388"/>
      <c r="AA315" s="388"/>
      <c r="AB315" s="388"/>
      <c r="AC315" s="388"/>
      <c r="AD315" s="388"/>
      <c r="AE315" s="388"/>
      <c r="AF315" s="388"/>
      <c r="AG315" s="388"/>
      <c r="AH315" s="388"/>
      <c r="AI315" s="388"/>
      <c r="AJ315" s="388"/>
      <c r="AK315" s="388"/>
      <c r="AL315" s="388"/>
      <c r="AM315" s="388"/>
      <c r="AN315" s="388"/>
      <c r="AO315" s="388"/>
      <c r="AP315" s="388"/>
      <c r="AQ315" s="388"/>
      <c r="AR315" s="388"/>
      <c r="AS315" s="388"/>
      <c r="AT315" s="388"/>
      <c r="AU315" s="388"/>
      <c r="AV315" s="388"/>
      <c r="AW315" s="388"/>
      <c r="AX315" s="388"/>
      <c r="AY315" s="388"/>
      <c r="AZ315" s="388"/>
      <c r="BA315" s="388"/>
      <c r="BB315" s="388"/>
      <c r="BC315" s="388"/>
      <c r="BD315" s="388"/>
      <c r="BE315" s="388"/>
      <c r="BF315" s="388"/>
      <c r="BG315" s="388"/>
      <c r="BH315" s="388"/>
      <c r="BI315" s="388"/>
      <c r="BJ315" s="388"/>
      <c r="BK315" s="388"/>
      <c r="BL315" s="388"/>
      <c r="BM315" s="388"/>
      <c r="BN315" s="388"/>
      <c r="BO315" s="388">
        <v>4.75</v>
      </c>
      <c r="BP315" s="388">
        <v>0</v>
      </c>
      <c r="BQ315" s="388">
        <v>4.55</v>
      </c>
      <c r="BR315" s="391">
        <v>2</v>
      </c>
      <c r="BS315" s="388">
        <v>4.25</v>
      </c>
      <c r="BT315" s="391">
        <v>5</v>
      </c>
      <c r="BU315" s="388">
        <v>3.99</v>
      </c>
      <c r="BV315" s="391">
        <v>10</v>
      </c>
      <c r="BW315" s="388">
        <v>3.35</v>
      </c>
      <c r="BX315" s="391">
        <v>32</v>
      </c>
      <c r="BY315" s="388">
        <v>2.79</v>
      </c>
    </row>
    <row r="316" spans="1:77" x14ac:dyDescent="0.25">
      <c r="A316" s="376" t="s">
        <v>1437</v>
      </c>
      <c r="B316" s="376"/>
      <c r="C316" s="376"/>
      <c r="D316" s="392"/>
      <c r="E316" s="376"/>
      <c r="F316" s="376"/>
      <c r="G316" s="376"/>
      <c r="H316" s="376"/>
      <c r="I316" s="376"/>
      <c r="J316" s="376"/>
      <c r="K316" s="376"/>
      <c r="L316" s="376" t="str">
        <f t="shared" si="4"/>
        <v/>
      </c>
      <c r="M316" s="376"/>
      <c r="N316" s="376"/>
      <c r="O316" s="376"/>
      <c r="P316" s="376"/>
      <c r="Q316" s="376"/>
      <c r="R316" s="376"/>
      <c r="S316" s="376"/>
      <c r="T316" s="376"/>
      <c r="U316" s="376"/>
      <c r="V316" s="376"/>
      <c r="W316" s="376"/>
      <c r="X316" s="376"/>
      <c r="Y316" s="376"/>
      <c r="Z316" s="376"/>
      <c r="AA316" s="376"/>
      <c r="AB316" s="376"/>
      <c r="AC316" s="376"/>
      <c r="AD316" s="376"/>
      <c r="AE316" s="394"/>
      <c r="AF316" s="376"/>
      <c r="AG316" s="376"/>
      <c r="AH316" s="376"/>
      <c r="AI316" s="376"/>
      <c r="AJ316" s="376"/>
      <c r="AK316" s="376"/>
      <c r="AL316" s="376"/>
      <c r="AM316" s="376"/>
      <c r="AN316" s="376"/>
      <c r="AO316" s="376"/>
      <c r="AP316" s="376"/>
      <c r="AQ316" s="376"/>
      <c r="AR316" s="376"/>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v>7.49</v>
      </c>
      <c r="BP316" s="376">
        <v>0</v>
      </c>
      <c r="BQ316" s="376">
        <v>6.99</v>
      </c>
      <c r="BR316" s="393">
        <v>6</v>
      </c>
      <c r="BS316" s="376">
        <v>5.99</v>
      </c>
      <c r="BT316" s="393">
        <v>12</v>
      </c>
      <c r="BU316" s="376">
        <v>4.99</v>
      </c>
      <c r="BV316" s="393">
        <v>18</v>
      </c>
      <c r="BW316" s="376">
        <v>3.99</v>
      </c>
      <c r="BX316" s="393">
        <v>36</v>
      </c>
      <c r="BY316" s="376">
        <v>2.85</v>
      </c>
    </row>
    <row r="317" spans="1:77" x14ac:dyDescent="0.25">
      <c r="A317" s="388" t="s">
        <v>154</v>
      </c>
      <c r="B317" s="388"/>
      <c r="C317" s="389"/>
      <c r="D317" s="389"/>
      <c r="E317" s="388"/>
      <c r="F317" s="388"/>
      <c r="G317" s="388"/>
      <c r="H317" s="388"/>
      <c r="I317" s="388"/>
      <c r="J317" s="388"/>
      <c r="K317" s="388"/>
      <c r="L317" s="388" t="str">
        <f t="shared" si="4"/>
        <v/>
      </c>
      <c r="M317" s="388"/>
      <c r="N317" s="388"/>
      <c r="O317" s="388"/>
      <c r="P317" s="388"/>
      <c r="Q317" s="388"/>
      <c r="R317" s="388"/>
      <c r="S317" s="388"/>
      <c r="T317" s="388"/>
      <c r="U317" s="388"/>
      <c r="V317" s="388"/>
      <c r="W317" s="388"/>
      <c r="X317" s="388"/>
      <c r="Y317" s="388"/>
      <c r="Z317" s="388"/>
      <c r="AA317" s="388"/>
      <c r="AB317" s="388"/>
      <c r="AC317" s="388"/>
      <c r="AD317" s="388"/>
      <c r="AE317" s="390"/>
      <c r="AF317" s="388"/>
      <c r="AG317" s="388"/>
      <c r="AH317" s="388"/>
      <c r="AI317" s="388"/>
      <c r="AJ317" s="388"/>
      <c r="AK317" s="388"/>
      <c r="AL317" s="388"/>
      <c r="AM317" s="388"/>
      <c r="AN317" s="388"/>
      <c r="AO317" s="388"/>
      <c r="AP317" s="388"/>
      <c r="AQ317" s="388"/>
      <c r="AR317" s="388"/>
      <c r="AS317" s="388"/>
      <c r="AT317" s="388"/>
      <c r="AU317" s="388"/>
      <c r="AV317" s="388"/>
      <c r="AW317" s="388"/>
      <c r="AX317" s="388"/>
      <c r="AY317" s="388"/>
      <c r="AZ317" s="388"/>
      <c r="BA317" s="388"/>
      <c r="BB317" s="388"/>
      <c r="BC317" s="388"/>
      <c r="BD317" s="388"/>
      <c r="BE317" s="388"/>
      <c r="BF317" s="388"/>
      <c r="BG317" s="388"/>
      <c r="BH317" s="388"/>
      <c r="BI317" s="388"/>
      <c r="BJ317" s="388"/>
      <c r="BK317" s="388"/>
      <c r="BL317" s="388"/>
      <c r="BM317" s="388"/>
      <c r="BN317" s="388"/>
      <c r="BO317" s="388">
        <v>5.99</v>
      </c>
      <c r="BP317" s="388">
        <v>0</v>
      </c>
      <c r="BQ317" s="388">
        <v>4.99</v>
      </c>
      <c r="BR317" s="391">
        <v>2</v>
      </c>
      <c r="BS317" s="388">
        <v>4.49</v>
      </c>
      <c r="BT317" s="391">
        <v>4</v>
      </c>
      <c r="BU317" s="388">
        <v>3.99</v>
      </c>
      <c r="BV317" s="391">
        <v>8</v>
      </c>
      <c r="BW317" s="388">
        <v>3.49</v>
      </c>
      <c r="BX317" s="391">
        <v>10</v>
      </c>
      <c r="BY317" s="388">
        <v>2.85</v>
      </c>
    </row>
    <row r="318" spans="1:77" x14ac:dyDescent="0.25">
      <c r="A318" s="376" t="s">
        <v>168</v>
      </c>
      <c r="B318" s="376"/>
      <c r="C318" s="376"/>
      <c r="D318" s="392"/>
      <c r="E318" s="376"/>
      <c r="F318" s="376"/>
      <c r="G318" s="376"/>
      <c r="H318" s="376"/>
      <c r="I318" s="376"/>
      <c r="J318" s="376"/>
      <c r="K318" s="376"/>
      <c r="L318" s="376" t="str">
        <f t="shared" si="4"/>
        <v/>
      </c>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v>5.99</v>
      </c>
      <c r="BP318" s="376">
        <v>0</v>
      </c>
      <c r="BQ318" s="376">
        <v>4.99</v>
      </c>
      <c r="BR318" s="393">
        <v>2</v>
      </c>
      <c r="BS318" s="376">
        <v>4.49</v>
      </c>
      <c r="BT318" s="393">
        <v>4</v>
      </c>
      <c r="BU318" s="376">
        <v>3.99</v>
      </c>
      <c r="BV318" s="393">
        <v>8</v>
      </c>
      <c r="BW318" s="376">
        <v>3.49</v>
      </c>
      <c r="BX318" s="393">
        <v>10</v>
      </c>
      <c r="BY318" s="376">
        <v>2.85</v>
      </c>
    </row>
    <row r="319" spans="1:77" x14ac:dyDescent="0.25">
      <c r="A319" s="388" t="s">
        <v>169</v>
      </c>
      <c r="B319" s="388"/>
      <c r="C319" s="389"/>
      <c r="D319" s="389"/>
      <c r="E319" s="388"/>
      <c r="F319" s="388"/>
      <c r="G319" s="388"/>
      <c r="H319" s="388"/>
      <c r="I319" s="388"/>
      <c r="J319" s="388"/>
      <c r="K319" s="388"/>
      <c r="L319" s="388" t="str">
        <f t="shared" si="4"/>
        <v/>
      </c>
      <c r="M319" s="388"/>
      <c r="N319" s="388"/>
      <c r="O319" s="388"/>
      <c r="P319" s="388"/>
      <c r="Q319" s="388"/>
      <c r="R319" s="388"/>
      <c r="S319" s="388"/>
      <c r="T319" s="388"/>
      <c r="U319" s="388"/>
      <c r="V319" s="388"/>
      <c r="W319" s="388"/>
      <c r="X319" s="388"/>
      <c r="Y319" s="388"/>
      <c r="Z319" s="388"/>
      <c r="AA319" s="398"/>
      <c r="AB319" s="388"/>
      <c r="AC319" s="388"/>
      <c r="AD319" s="388"/>
      <c r="AE319" s="390"/>
      <c r="AF319" s="388"/>
      <c r="AG319" s="388"/>
      <c r="AH319" s="388"/>
      <c r="AI319" s="388"/>
      <c r="AJ319" s="388"/>
      <c r="AK319" s="388"/>
      <c r="AL319" s="388"/>
      <c r="AM319" s="388"/>
      <c r="AN319" s="388"/>
      <c r="AO319" s="388"/>
      <c r="AP319" s="388"/>
      <c r="AQ319" s="388"/>
      <c r="AR319" s="388"/>
      <c r="AS319" s="388"/>
      <c r="AT319" s="388"/>
      <c r="AU319" s="388"/>
      <c r="AV319" s="388"/>
      <c r="AW319" s="388"/>
      <c r="AX319" s="388"/>
      <c r="AY319" s="388"/>
      <c r="AZ319" s="388"/>
      <c r="BA319" s="388"/>
      <c r="BB319" s="388"/>
      <c r="BC319" s="388"/>
      <c r="BD319" s="388"/>
      <c r="BE319" s="388"/>
      <c r="BF319" s="388"/>
      <c r="BG319" s="388"/>
      <c r="BH319" s="388"/>
      <c r="BI319" s="388"/>
      <c r="BJ319" s="388"/>
      <c r="BK319" s="388"/>
      <c r="BL319" s="388"/>
      <c r="BM319" s="388"/>
      <c r="BN319" s="388"/>
      <c r="BO319" s="388">
        <v>5.99</v>
      </c>
      <c r="BP319" s="388">
        <v>0</v>
      </c>
      <c r="BQ319" s="388">
        <v>4.99</v>
      </c>
      <c r="BR319" s="391">
        <v>2</v>
      </c>
      <c r="BS319" s="388">
        <v>4.49</v>
      </c>
      <c r="BT319" s="391">
        <v>4</v>
      </c>
      <c r="BU319" s="388">
        <v>3.99</v>
      </c>
      <c r="BV319" s="391">
        <v>8</v>
      </c>
      <c r="BW319" s="388">
        <v>3.49</v>
      </c>
      <c r="BX319" s="391">
        <v>10</v>
      </c>
      <c r="BY319" s="388">
        <v>2.85</v>
      </c>
    </row>
    <row r="320" spans="1:77" x14ac:dyDescent="0.25">
      <c r="A320" s="376" t="s">
        <v>165</v>
      </c>
      <c r="B320" s="376"/>
      <c r="C320" s="376"/>
      <c r="D320" s="392"/>
      <c r="E320" s="376"/>
      <c r="F320" s="376"/>
      <c r="G320" s="376"/>
      <c r="H320" s="376"/>
      <c r="I320" s="376"/>
      <c r="J320" s="376"/>
      <c r="K320" s="376"/>
      <c r="L320" s="376" t="str">
        <f t="shared" si="4"/>
        <v/>
      </c>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v>5.25</v>
      </c>
      <c r="BP320" s="376">
        <v>0</v>
      </c>
      <c r="BQ320" s="376">
        <v>4.25</v>
      </c>
      <c r="BR320" s="393">
        <v>4</v>
      </c>
      <c r="BS320" s="376">
        <v>3.59</v>
      </c>
      <c r="BT320" s="393">
        <v>10</v>
      </c>
      <c r="BU320" s="376">
        <v>3.15</v>
      </c>
      <c r="BV320" s="393">
        <v>20</v>
      </c>
      <c r="BW320" s="376">
        <v>2.89</v>
      </c>
      <c r="BX320" s="393">
        <v>25</v>
      </c>
      <c r="BY320" s="376">
        <v>2.85</v>
      </c>
    </row>
    <row r="321" spans="1:77" x14ac:dyDescent="0.25">
      <c r="A321" s="388" t="s">
        <v>166</v>
      </c>
      <c r="B321" s="388"/>
      <c r="C321" s="388"/>
      <c r="D321" s="389"/>
      <c r="E321" s="388"/>
      <c r="F321" s="388"/>
      <c r="G321" s="388"/>
      <c r="H321" s="388"/>
      <c r="I321" s="388"/>
      <c r="J321" s="388"/>
      <c r="K321" s="388"/>
      <c r="L321" s="388" t="str">
        <f t="shared" si="4"/>
        <v/>
      </c>
      <c r="M321" s="388"/>
      <c r="N321" s="388"/>
      <c r="O321" s="388"/>
      <c r="P321" s="388"/>
      <c r="Q321" s="388"/>
      <c r="R321" s="388"/>
      <c r="S321" s="388"/>
      <c r="T321" s="388"/>
      <c r="U321" s="388"/>
      <c r="V321" s="388"/>
      <c r="W321" s="388"/>
      <c r="X321" s="388"/>
      <c r="Y321" s="388"/>
      <c r="Z321" s="388"/>
      <c r="AA321" s="388"/>
      <c r="AB321" s="388"/>
      <c r="AC321" s="388"/>
      <c r="AD321" s="388"/>
      <c r="AE321" s="388"/>
      <c r="AF321" s="388"/>
      <c r="AG321" s="388"/>
      <c r="AH321" s="388"/>
      <c r="AI321" s="388"/>
      <c r="AJ321" s="388"/>
      <c r="AK321" s="388"/>
      <c r="AL321" s="388"/>
      <c r="AM321" s="388"/>
      <c r="AN321" s="388"/>
      <c r="AO321" s="388"/>
      <c r="AP321" s="388"/>
      <c r="AQ321" s="388"/>
      <c r="AR321" s="388"/>
      <c r="AS321" s="388"/>
      <c r="AT321" s="388"/>
      <c r="AU321" s="388"/>
      <c r="AV321" s="388"/>
      <c r="AW321" s="388"/>
      <c r="AX321" s="388"/>
      <c r="AY321" s="388"/>
      <c r="AZ321" s="388"/>
      <c r="BA321" s="388"/>
      <c r="BB321" s="388"/>
      <c r="BC321" s="388"/>
      <c r="BD321" s="388"/>
      <c r="BE321" s="388"/>
      <c r="BF321" s="388"/>
      <c r="BG321" s="388"/>
      <c r="BH321" s="388"/>
      <c r="BI321" s="388"/>
      <c r="BJ321" s="388"/>
      <c r="BK321" s="388"/>
      <c r="BL321" s="388"/>
      <c r="BM321" s="388"/>
      <c r="BN321" s="388"/>
      <c r="BO321" s="388">
        <v>5.49</v>
      </c>
      <c r="BP321" s="388">
        <v>0</v>
      </c>
      <c r="BQ321" s="388">
        <v>4.49</v>
      </c>
      <c r="BR321" s="391">
        <v>4</v>
      </c>
      <c r="BS321" s="388">
        <v>3.75</v>
      </c>
      <c r="BT321" s="391">
        <v>10</v>
      </c>
      <c r="BU321" s="388">
        <v>3.25</v>
      </c>
      <c r="BV321" s="391">
        <v>20</v>
      </c>
      <c r="BW321" s="388">
        <v>2.95</v>
      </c>
      <c r="BX321" s="391">
        <v>25</v>
      </c>
      <c r="BY321" s="388">
        <v>2.85</v>
      </c>
    </row>
    <row r="322" spans="1:77" x14ac:dyDescent="0.25">
      <c r="A322" s="376" t="s">
        <v>1541</v>
      </c>
      <c r="B322" s="376"/>
      <c r="C322" s="392"/>
      <c r="D322" s="392"/>
      <c r="E322" s="376"/>
      <c r="F322" s="376"/>
      <c r="G322" s="376"/>
      <c r="H322" s="376"/>
      <c r="I322" s="376"/>
      <c r="J322" s="376"/>
      <c r="K322" s="376"/>
      <c r="L322" s="376" t="str">
        <f t="shared" si="4"/>
        <v/>
      </c>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v>5.49</v>
      </c>
      <c r="BP322" s="376">
        <v>0</v>
      </c>
      <c r="BQ322" s="376">
        <v>5.25</v>
      </c>
      <c r="BR322" s="393">
        <v>4</v>
      </c>
      <c r="BS322" s="376">
        <v>4.49</v>
      </c>
      <c r="BT322" s="393">
        <v>10</v>
      </c>
      <c r="BU322" s="376">
        <v>3.99</v>
      </c>
      <c r="BV322" s="393">
        <v>25</v>
      </c>
      <c r="BW322" s="376">
        <v>3.49</v>
      </c>
      <c r="BX322" s="393">
        <v>50</v>
      </c>
      <c r="BY322" s="376">
        <v>2.89</v>
      </c>
    </row>
    <row r="323" spans="1:77" x14ac:dyDescent="0.25">
      <c r="A323" s="388" t="s">
        <v>1543</v>
      </c>
      <c r="B323" s="388"/>
      <c r="C323" s="388"/>
      <c r="D323" s="388"/>
      <c r="E323" s="388"/>
      <c r="F323" s="388"/>
      <c r="G323" s="388"/>
      <c r="H323" s="388"/>
      <c r="I323" s="388"/>
      <c r="J323" s="388"/>
      <c r="K323" s="388"/>
      <c r="L323" s="388" t="str">
        <f t="shared" ref="L323:L386" si="5">IF(C323="X","",(P323 &amp; I323 &amp;J323 &amp;K323 &amp; AA323 &amp; AQ323 &amp; BC323))</f>
        <v/>
      </c>
      <c r="M323" s="388"/>
      <c r="N323" s="388"/>
      <c r="O323" s="388"/>
      <c r="P323" s="388"/>
      <c r="Q323" s="388"/>
      <c r="R323" s="388"/>
      <c r="S323" s="388"/>
      <c r="T323" s="388"/>
      <c r="U323" s="388"/>
      <c r="V323" s="388"/>
      <c r="W323" s="388"/>
      <c r="X323" s="388"/>
      <c r="Y323" s="388"/>
      <c r="Z323" s="388"/>
      <c r="AA323" s="388"/>
      <c r="AB323" s="388"/>
      <c r="AC323" s="388"/>
      <c r="AD323" s="388"/>
      <c r="AE323" s="388"/>
      <c r="AF323" s="388"/>
      <c r="AG323" s="388"/>
      <c r="AH323" s="388"/>
      <c r="AI323" s="388"/>
      <c r="AJ323" s="388"/>
      <c r="AK323" s="388"/>
      <c r="AL323" s="388"/>
      <c r="AM323" s="388"/>
      <c r="AN323" s="388"/>
      <c r="AO323" s="388"/>
      <c r="AP323" s="388"/>
      <c r="AQ323" s="388"/>
      <c r="AR323" s="388"/>
      <c r="AS323" s="388"/>
      <c r="AT323" s="388"/>
      <c r="AU323" s="388"/>
      <c r="AV323" s="388"/>
      <c r="AW323" s="388"/>
      <c r="AX323" s="388"/>
      <c r="AY323" s="388"/>
      <c r="AZ323" s="388"/>
      <c r="BA323" s="388"/>
      <c r="BB323" s="388"/>
      <c r="BC323" s="388"/>
      <c r="BD323" s="388"/>
      <c r="BE323" s="388"/>
      <c r="BF323" s="388"/>
      <c r="BG323" s="388"/>
      <c r="BH323" s="388"/>
      <c r="BI323" s="388"/>
      <c r="BJ323" s="388"/>
      <c r="BK323" s="388"/>
      <c r="BL323" s="388"/>
      <c r="BM323" s="388"/>
      <c r="BN323" s="388"/>
      <c r="BO323" s="388">
        <v>5.49</v>
      </c>
      <c r="BP323" s="388">
        <v>0</v>
      </c>
      <c r="BQ323" s="388">
        <v>5.25</v>
      </c>
      <c r="BR323" s="391">
        <v>4</v>
      </c>
      <c r="BS323" s="388">
        <v>4.49</v>
      </c>
      <c r="BT323" s="391">
        <v>10</v>
      </c>
      <c r="BU323" s="388">
        <v>3.99</v>
      </c>
      <c r="BV323" s="391">
        <v>25</v>
      </c>
      <c r="BW323" s="388">
        <v>3.49</v>
      </c>
      <c r="BX323" s="391">
        <v>50</v>
      </c>
      <c r="BY323" s="388">
        <v>2.89</v>
      </c>
    </row>
    <row r="324" spans="1:77" x14ac:dyDescent="0.25">
      <c r="A324" s="376" t="s">
        <v>1542</v>
      </c>
      <c r="B324" s="376"/>
      <c r="C324" s="392"/>
      <c r="D324" s="392"/>
      <c r="E324" s="376"/>
      <c r="F324" s="376"/>
      <c r="G324" s="376"/>
      <c r="H324" s="376"/>
      <c r="I324" s="376"/>
      <c r="J324" s="376"/>
      <c r="K324" s="376"/>
      <c r="L324" s="376" t="str">
        <f t="shared" si="5"/>
        <v/>
      </c>
      <c r="M324" s="376"/>
      <c r="N324" s="376"/>
      <c r="O324" s="376"/>
      <c r="P324" s="376"/>
      <c r="Q324" s="376"/>
      <c r="R324" s="376"/>
      <c r="S324" s="376"/>
      <c r="T324" s="376"/>
      <c r="U324" s="376"/>
      <c r="V324" s="376"/>
      <c r="W324" s="376"/>
      <c r="X324" s="376"/>
      <c r="Y324" s="376"/>
      <c r="Z324" s="376"/>
      <c r="AA324" s="376"/>
      <c r="AB324" s="376"/>
      <c r="AC324" s="376"/>
      <c r="AD324" s="376"/>
      <c r="AE324" s="394"/>
      <c r="AF324" s="376"/>
      <c r="AG324" s="376"/>
      <c r="AH324" s="376"/>
      <c r="AI324" s="376"/>
      <c r="AJ324" s="376"/>
      <c r="AK324" s="376"/>
      <c r="AL324" s="376"/>
      <c r="AM324" s="376"/>
      <c r="AN324" s="376"/>
      <c r="AO324" s="376"/>
      <c r="AP324" s="376"/>
      <c r="AQ324" s="376"/>
      <c r="AR324" s="376"/>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v>5.49</v>
      </c>
      <c r="BP324" s="376">
        <v>0</v>
      </c>
      <c r="BQ324" s="376">
        <v>5.25</v>
      </c>
      <c r="BR324" s="393">
        <v>4</v>
      </c>
      <c r="BS324" s="376">
        <v>4.49</v>
      </c>
      <c r="BT324" s="393">
        <v>10</v>
      </c>
      <c r="BU324" s="376">
        <v>3.99</v>
      </c>
      <c r="BV324" s="393">
        <v>25</v>
      </c>
      <c r="BW324" s="376">
        <v>3.49</v>
      </c>
      <c r="BX324" s="393">
        <v>50</v>
      </c>
      <c r="BY324" s="376">
        <v>2.89</v>
      </c>
    </row>
    <row r="325" spans="1:77" x14ac:dyDescent="0.25">
      <c r="A325" s="388" t="s">
        <v>1790</v>
      </c>
      <c r="B325" s="388"/>
      <c r="C325" s="388"/>
      <c r="D325" s="389"/>
      <c r="E325" s="388"/>
      <c r="F325" s="388"/>
      <c r="G325" s="388"/>
      <c r="H325" s="388"/>
      <c r="I325" s="388"/>
      <c r="J325" s="388"/>
      <c r="K325" s="388"/>
      <c r="L325" s="388" t="str">
        <f t="shared" si="5"/>
        <v/>
      </c>
      <c r="M325" s="388"/>
      <c r="N325" s="388"/>
      <c r="O325" s="388"/>
      <c r="P325" s="388"/>
      <c r="Q325" s="388"/>
      <c r="R325" s="388"/>
      <c r="S325" s="388"/>
      <c r="T325" s="388"/>
      <c r="U325" s="388"/>
      <c r="V325" s="388"/>
      <c r="W325" s="388"/>
      <c r="X325" s="388"/>
      <c r="Y325" s="388"/>
      <c r="Z325" s="388"/>
      <c r="AA325" s="388"/>
      <c r="AB325" s="388"/>
      <c r="AC325" s="388"/>
      <c r="AD325" s="388"/>
      <c r="AE325" s="390"/>
      <c r="AF325" s="388"/>
      <c r="AG325" s="388"/>
      <c r="AH325" s="388"/>
      <c r="AI325" s="388"/>
      <c r="AJ325" s="388"/>
      <c r="AK325" s="388"/>
      <c r="AL325" s="388"/>
      <c r="AM325" s="388"/>
      <c r="AN325" s="388"/>
      <c r="AO325" s="388"/>
      <c r="AP325" s="388"/>
      <c r="AQ325" s="388"/>
      <c r="AR325" s="388"/>
      <c r="AS325" s="388"/>
      <c r="AT325" s="388"/>
      <c r="AU325" s="388"/>
      <c r="AV325" s="388"/>
      <c r="AW325" s="388"/>
      <c r="AX325" s="388"/>
      <c r="AY325" s="388"/>
      <c r="AZ325" s="388"/>
      <c r="BA325" s="388"/>
      <c r="BB325" s="388"/>
      <c r="BC325" s="388"/>
      <c r="BD325" s="388"/>
      <c r="BE325" s="388"/>
      <c r="BF325" s="388"/>
      <c r="BG325" s="388"/>
      <c r="BH325" s="388"/>
      <c r="BI325" s="388"/>
      <c r="BJ325" s="388"/>
      <c r="BK325" s="388"/>
      <c r="BL325" s="388"/>
      <c r="BM325" s="388"/>
      <c r="BN325" s="388"/>
      <c r="BO325" s="388">
        <v>4.8499999999999996</v>
      </c>
      <c r="BP325" s="388">
        <v>0</v>
      </c>
      <c r="BQ325" s="388">
        <v>4.1500000000000004</v>
      </c>
      <c r="BR325" s="391">
        <v>3</v>
      </c>
      <c r="BS325" s="388">
        <v>3.39</v>
      </c>
      <c r="BT325" s="391">
        <v>5</v>
      </c>
      <c r="BU325" s="388">
        <v>3.15</v>
      </c>
      <c r="BV325" s="391">
        <v>10</v>
      </c>
      <c r="BW325" s="388">
        <v>2.99</v>
      </c>
      <c r="BX325" s="391">
        <v>15</v>
      </c>
      <c r="BY325" s="388">
        <v>2.89</v>
      </c>
    </row>
    <row r="326" spans="1:77" x14ac:dyDescent="0.25">
      <c r="A326" s="376" t="s">
        <v>2</v>
      </c>
      <c r="B326" s="376"/>
      <c r="C326" s="392"/>
      <c r="D326" s="392"/>
      <c r="E326" s="376"/>
      <c r="F326" s="376"/>
      <c r="G326" s="376"/>
      <c r="H326" s="376"/>
      <c r="I326" s="376"/>
      <c r="J326" s="376"/>
      <c r="K326" s="376"/>
      <c r="L326" s="376" t="str">
        <f t="shared" si="5"/>
        <v/>
      </c>
      <c r="M326" s="376"/>
      <c r="N326" s="376"/>
      <c r="O326" s="376"/>
      <c r="P326" s="376"/>
      <c r="Q326" s="376"/>
      <c r="R326" s="376"/>
      <c r="S326" s="376"/>
      <c r="T326" s="376"/>
      <c r="U326" s="376"/>
      <c r="V326" s="376"/>
      <c r="W326" s="376"/>
      <c r="X326" s="376"/>
      <c r="Y326" s="376"/>
      <c r="Z326" s="376"/>
      <c r="AA326" s="376"/>
      <c r="AB326" s="376"/>
      <c r="AC326" s="376"/>
      <c r="AD326" s="376"/>
      <c r="AE326" s="394"/>
      <c r="AF326" s="376"/>
      <c r="AG326" s="376"/>
      <c r="AH326" s="376"/>
      <c r="AI326" s="376"/>
      <c r="AJ326" s="376"/>
      <c r="AK326" s="376"/>
      <c r="AL326" s="376"/>
      <c r="AM326" s="376"/>
      <c r="AN326" s="376"/>
      <c r="AO326" s="376"/>
      <c r="AP326" s="376"/>
      <c r="AQ326" s="376"/>
      <c r="AR326" s="376"/>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v>4.25</v>
      </c>
      <c r="BP326" s="376">
        <v>0</v>
      </c>
      <c r="BQ326" s="376">
        <v>3.99</v>
      </c>
      <c r="BR326" s="393">
        <v>2</v>
      </c>
      <c r="BS326" s="376">
        <v>3.49</v>
      </c>
      <c r="BT326" s="393">
        <v>6</v>
      </c>
      <c r="BU326" s="376">
        <v>3.29</v>
      </c>
      <c r="BV326" s="393">
        <v>12</v>
      </c>
      <c r="BW326" s="376">
        <v>3.15</v>
      </c>
      <c r="BX326" s="393">
        <v>24</v>
      </c>
      <c r="BY326" s="376">
        <v>2.89</v>
      </c>
    </row>
    <row r="327" spans="1:77" x14ac:dyDescent="0.25">
      <c r="A327" s="388" t="s">
        <v>3</v>
      </c>
      <c r="B327" s="388"/>
      <c r="C327" s="389"/>
      <c r="D327" s="389"/>
      <c r="E327" s="388"/>
      <c r="F327" s="388"/>
      <c r="G327" s="388"/>
      <c r="H327" s="388"/>
      <c r="I327" s="388"/>
      <c r="J327" s="388"/>
      <c r="K327" s="388"/>
      <c r="L327" s="388" t="str">
        <f t="shared" si="5"/>
        <v/>
      </c>
      <c r="M327" s="388"/>
      <c r="N327" s="388"/>
      <c r="O327" s="388"/>
      <c r="P327" s="388"/>
      <c r="Q327" s="388"/>
      <c r="R327" s="388"/>
      <c r="S327" s="388"/>
      <c r="T327" s="388"/>
      <c r="U327" s="388"/>
      <c r="V327" s="388"/>
      <c r="W327" s="388"/>
      <c r="X327" s="388"/>
      <c r="Y327" s="388"/>
      <c r="Z327" s="388"/>
      <c r="AA327" s="388"/>
      <c r="AB327" s="388"/>
      <c r="AC327" s="388"/>
      <c r="AD327" s="388"/>
      <c r="AE327" s="390"/>
      <c r="AF327" s="388"/>
      <c r="AG327" s="388"/>
      <c r="AH327" s="388"/>
      <c r="AI327" s="388"/>
      <c r="AJ327" s="388"/>
      <c r="AK327" s="388"/>
      <c r="AL327" s="388"/>
      <c r="AM327" s="388"/>
      <c r="AN327" s="388"/>
      <c r="AO327" s="388"/>
      <c r="AP327" s="388"/>
      <c r="AQ327" s="388"/>
      <c r="AR327" s="388"/>
      <c r="AS327" s="388"/>
      <c r="AT327" s="388"/>
      <c r="AU327" s="388"/>
      <c r="AV327" s="388"/>
      <c r="AW327" s="388"/>
      <c r="AX327" s="388"/>
      <c r="AY327" s="388"/>
      <c r="AZ327" s="388"/>
      <c r="BA327" s="388"/>
      <c r="BB327" s="388"/>
      <c r="BC327" s="388"/>
      <c r="BD327" s="388"/>
      <c r="BE327" s="388"/>
      <c r="BF327" s="388"/>
      <c r="BG327" s="388"/>
      <c r="BH327" s="388"/>
      <c r="BI327" s="388"/>
      <c r="BJ327" s="388"/>
      <c r="BK327" s="388"/>
      <c r="BL327" s="388"/>
      <c r="BM327" s="388"/>
      <c r="BN327" s="388"/>
      <c r="BO327" s="388">
        <v>4.25</v>
      </c>
      <c r="BP327" s="388">
        <v>0</v>
      </c>
      <c r="BQ327" s="388">
        <v>3.99</v>
      </c>
      <c r="BR327" s="391">
        <v>2</v>
      </c>
      <c r="BS327" s="388">
        <v>3.49</v>
      </c>
      <c r="BT327" s="391">
        <v>6</v>
      </c>
      <c r="BU327" s="388">
        <v>3.29</v>
      </c>
      <c r="BV327" s="391">
        <v>12</v>
      </c>
      <c r="BW327" s="388">
        <v>3.15</v>
      </c>
      <c r="BX327" s="391">
        <v>24</v>
      </c>
      <c r="BY327" s="388">
        <v>2.89</v>
      </c>
    </row>
    <row r="328" spans="1:77" x14ac:dyDescent="0.25">
      <c r="A328" s="376" t="s">
        <v>4</v>
      </c>
      <c r="B328" s="376"/>
      <c r="C328" s="376"/>
      <c r="D328" s="392"/>
      <c r="E328" s="376"/>
      <c r="F328" s="376"/>
      <c r="G328" s="376"/>
      <c r="H328" s="376"/>
      <c r="I328" s="376"/>
      <c r="J328" s="376"/>
      <c r="K328" s="376"/>
      <c r="L328" s="376" t="str">
        <f t="shared" si="5"/>
        <v/>
      </c>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v>4.25</v>
      </c>
      <c r="BP328" s="376">
        <v>0</v>
      </c>
      <c r="BQ328" s="376">
        <v>3.99</v>
      </c>
      <c r="BR328" s="393">
        <v>2</v>
      </c>
      <c r="BS328" s="376">
        <v>3.49</v>
      </c>
      <c r="BT328" s="393">
        <v>6</v>
      </c>
      <c r="BU328" s="376">
        <v>3.29</v>
      </c>
      <c r="BV328" s="393">
        <v>12</v>
      </c>
      <c r="BW328" s="376">
        <v>3.15</v>
      </c>
      <c r="BX328" s="393">
        <v>24</v>
      </c>
      <c r="BY328" s="376">
        <v>2.89</v>
      </c>
    </row>
    <row r="329" spans="1:77" x14ac:dyDescent="0.25">
      <c r="A329" s="388" t="s">
        <v>34</v>
      </c>
      <c r="B329" s="388"/>
      <c r="C329" s="388"/>
      <c r="D329" s="389"/>
      <c r="E329" s="388"/>
      <c r="F329" s="388"/>
      <c r="G329" s="388"/>
      <c r="H329" s="388"/>
      <c r="I329" s="388"/>
      <c r="J329" s="388"/>
      <c r="K329" s="388"/>
      <c r="L329" s="388" t="str">
        <f t="shared" si="5"/>
        <v/>
      </c>
      <c r="M329" s="388"/>
      <c r="N329" s="388"/>
      <c r="O329" s="388"/>
      <c r="P329" s="388"/>
      <c r="Q329" s="388"/>
      <c r="R329" s="388"/>
      <c r="S329" s="388"/>
      <c r="T329" s="388"/>
      <c r="U329" s="388"/>
      <c r="V329" s="388"/>
      <c r="W329" s="388"/>
      <c r="X329" s="388"/>
      <c r="Y329" s="388"/>
      <c r="Z329" s="388"/>
      <c r="AA329" s="388"/>
      <c r="AB329" s="388"/>
      <c r="AC329" s="388"/>
      <c r="AD329" s="388"/>
      <c r="AE329" s="390"/>
      <c r="AF329" s="388"/>
      <c r="AG329" s="388"/>
      <c r="AH329" s="388"/>
      <c r="AI329" s="388"/>
      <c r="AJ329" s="388"/>
      <c r="AK329" s="388"/>
      <c r="AL329" s="388"/>
      <c r="AM329" s="388"/>
      <c r="AN329" s="388"/>
      <c r="AO329" s="388"/>
      <c r="AP329" s="388"/>
      <c r="AQ329" s="388"/>
      <c r="AR329" s="388"/>
      <c r="AS329" s="388"/>
      <c r="AT329" s="388"/>
      <c r="AU329" s="388"/>
      <c r="AV329" s="388"/>
      <c r="AW329" s="388"/>
      <c r="AX329" s="388"/>
      <c r="AY329" s="388"/>
      <c r="AZ329" s="388"/>
      <c r="BA329" s="388"/>
      <c r="BB329" s="388"/>
      <c r="BC329" s="388"/>
      <c r="BD329" s="388"/>
      <c r="BE329" s="388"/>
      <c r="BF329" s="388"/>
      <c r="BG329" s="388"/>
      <c r="BH329" s="388"/>
      <c r="BI329" s="388"/>
      <c r="BJ329" s="388"/>
      <c r="BK329" s="388"/>
      <c r="BL329" s="388"/>
      <c r="BM329" s="388"/>
      <c r="BN329" s="388"/>
      <c r="BO329" s="388">
        <v>6.65</v>
      </c>
      <c r="BP329" s="388">
        <v>0</v>
      </c>
      <c r="BQ329" s="388">
        <v>5.65</v>
      </c>
      <c r="BR329" s="391">
        <v>2</v>
      </c>
      <c r="BS329" s="388">
        <v>4.59</v>
      </c>
      <c r="BT329" s="391">
        <v>5</v>
      </c>
      <c r="BU329" s="388">
        <v>4.29</v>
      </c>
      <c r="BV329" s="391">
        <v>10</v>
      </c>
      <c r="BW329" s="388">
        <v>3.89</v>
      </c>
      <c r="BX329" s="391">
        <v>60</v>
      </c>
      <c r="BY329" s="388">
        <v>2.89</v>
      </c>
    </row>
    <row r="330" spans="1:77" x14ac:dyDescent="0.25">
      <c r="A330" s="376" t="s">
        <v>1454</v>
      </c>
      <c r="B330" s="376"/>
      <c r="C330" s="392"/>
      <c r="D330" s="392"/>
      <c r="E330" s="376"/>
      <c r="F330" s="376"/>
      <c r="G330" s="376"/>
      <c r="H330" s="376"/>
      <c r="I330" s="376"/>
      <c r="J330" s="376"/>
      <c r="K330" s="376"/>
      <c r="L330" s="376" t="str">
        <f t="shared" si="5"/>
        <v/>
      </c>
      <c r="M330" s="376"/>
      <c r="N330" s="376"/>
      <c r="O330" s="376"/>
      <c r="P330" s="376"/>
      <c r="Q330" s="376"/>
      <c r="R330" s="376"/>
      <c r="S330" s="376"/>
      <c r="T330" s="376"/>
      <c r="U330" s="376"/>
      <c r="V330" s="376"/>
      <c r="W330" s="376"/>
      <c r="X330" s="376"/>
      <c r="Y330" s="376"/>
      <c r="Z330" s="376"/>
      <c r="AA330" s="376"/>
      <c r="AB330" s="376"/>
      <c r="AC330" s="376"/>
      <c r="AD330" s="376"/>
      <c r="AE330" s="394"/>
      <c r="AF330" s="376"/>
      <c r="AG330" s="376"/>
      <c r="AH330" s="376"/>
      <c r="AI330" s="376"/>
      <c r="AJ330" s="376"/>
      <c r="AK330" s="376"/>
      <c r="AL330" s="376"/>
      <c r="AM330" s="376"/>
      <c r="AN330" s="376"/>
      <c r="AO330" s="376"/>
      <c r="AP330" s="376"/>
      <c r="AQ330" s="376"/>
      <c r="AR330" s="376"/>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v>4.6900000000000004</v>
      </c>
      <c r="BP330" s="376">
        <v>0</v>
      </c>
      <c r="BQ330" s="376">
        <v>4.49</v>
      </c>
      <c r="BR330" s="393">
        <v>3</v>
      </c>
      <c r="BS330" s="376">
        <v>3.99</v>
      </c>
      <c r="BT330" s="393">
        <v>6</v>
      </c>
      <c r="BU330" s="376">
        <v>3.49</v>
      </c>
      <c r="BV330" s="393">
        <v>12</v>
      </c>
      <c r="BW330" s="376">
        <v>3.25</v>
      </c>
      <c r="BX330" s="393">
        <v>36</v>
      </c>
      <c r="BY330" s="376">
        <v>2.89</v>
      </c>
    </row>
    <row r="331" spans="1:77" x14ac:dyDescent="0.25">
      <c r="A331" s="388" t="s">
        <v>1455</v>
      </c>
      <c r="B331" s="388"/>
      <c r="C331" s="388"/>
      <c r="D331" s="389"/>
      <c r="E331" s="388"/>
      <c r="F331" s="388"/>
      <c r="G331" s="388"/>
      <c r="H331" s="388"/>
      <c r="I331" s="388"/>
      <c r="J331" s="388"/>
      <c r="K331" s="388"/>
      <c r="L331" s="388" t="str">
        <f t="shared" si="5"/>
        <v/>
      </c>
      <c r="M331" s="388"/>
      <c r="N331" s="388"/>
      <c r="O331" s="388"/>
      <c r="P331" s="388"/>
      <c r="Q331" s="388"/>
      <c r="R331" s="388"/>
      <c r="S331" s="388"/>
      <c r="T331" s="388"/>
      <c r="U331" s="388"/>
      <c r="V331" s="388"/>
      <c r="W331" s="388"/>
      <c r="X331" s="388"/>
      <c r="Y331" s="388"/>
      <c r="Z331" s="388"/>
      <c r="AA331" s="388"/>
      <c r="AB331" s="388"/>
      <c r="AC331" s="388"/>
      <c r="AD331" s="388"/>
      <c r="AE331" s="388"/>
      <c r="AF331" s="388"/>
      <c r="AG331" s="388"/>
      <c r="AH331" s="388"/>
      <c r="AI331" s="388"/>
      <c r="AJ331" s="388"/>
      <c r="AK331" s="388"/>
      <c r="AL331" s="388"/>
      <c r="AM331" s="388"/>
      <c r="AN331" s="388"/>
      <c r="AO331" s="388"/>
      <c r="AP331" s="388"/>
      <c r="AQ331" s="388"/>
      <c r="AR331" s="388"/>
      <c r="AS331" s="388"/>
      <c r="AT331" s="388"/>
      <c r="AU331" s="388"/>
      <c r="AV331" s="388"/>
      <c r="AW331" s="388"/>
      <c r="AX331" s="388"/>
      <c r="AY331" s="388"/>
      <c r="AZ331" s="388"/>
      <c r="BA331" s="388"/>
      <c r="BB331" s="388"/>
      <c r="BC331" s="388"/>
      <c r="BD331" s="388"/>
      <c r="BE331" s="388"/>
      <c r="BF331" s="388"/>
      <c r="BG331" s="388"/>
      <c r="BH331" s="388"/>
      <c r="BI331" s="388"/>
      <c r="BJ331" s="388"/>
      <c r="BK331" s="388"/>
      <c r="BL331" s="388"/>
      <c r="BM331" s="388"/>
      <c r="BN331" s="388"/>
      <c r="BO331" s="388">
        <v>4.95</v>
      </c>
      <c r="BP331" s="388">
        <v>0</v>
      </c>
      <c r="BQ331" s="388">
        <v>4.75</v>
      </c>
      <c r="BR331" s="391">
        <v>3</v>
      </c>
      <c r="BS331" s="388">
        <v>4.05</v>
      </c>
      <c r="BT331" s="391">
        <v>6</v>
      </c>
      <c r="BU331" s="388">
        <v>3.69</v>
      </c>
      <c r="BV331" s="391">
        <v>12</v>
      </c>
      <c r="BW331" s="388">
        <v>3.49</v>
      </c>
      <c r="BX331" s="391">
        <v>36</v>
      </c>
      <c r="BY331" s="388">
        <v>2.89</v>
      </c>
    </row>
    <row r="332" spans="1:77" x14ac:dyDescent="0.25">
      <c r="A332" s="376" t="s">
        <v>1483</v>
      </c>
      <c r="B332" s="376"/>
      <c r="C332" s="376"/>
      <c r="D332" s="392"/>
      <c r="E332" s="376"/>
      <c r="F332" s="376"/>
      <c r="G332" s="376"/>
      <c r="H332" s="376"/>
      <c r="I332" s="376"/>
      <c r="J332" s="376"/>
      <c r="K332" s="376"/>
      <c r="L332" s="376" t="str">
        <f t="shared" si="5"/>
        <v/>
      </c>
      <c r="M332" s="376"/>
      <c r="N332" s="376"/>
      <c r="O332" s="376"/>
      <c r="P332" s="376"/>
      <c r="Q332" s="376"/>
      <c r="R332" s="376"/>
      <c r="S332" s="376"/>
      <c r="T332" s="376"/>
      <c r="U332" s="376"/>
      <c r="V332" s="376"/>
      <c r="W332" s="376"/>
      <c r="X332" s="376"/>
      <c r="Y332" s="376"/>
      <c r="Z332" s="376"/>
      <c r="AA332" s="376"/>
      <c r="AB332" s="376"/>
      <c r="AC332" s="376"/>
      <c r="AD332" s="376"/>
      <c r="AE332" s="394"/>
      <c r="AF332" s="376"/>
      <c r="AG332" s="376"/>
      <c r="AH332" s="376"/>
      <c r="AI332" s="376"/>
      <c r="AJ332" s="376"/>
      <c r="AK332" s="376"/>
      <c r="AL332" s="376"/>
      <c r="AM332" s="376"/>
      <c r="AN332" s="376"/>
      <c r="AO332" s="376"/>
      <c r="AP332" s="376"/>
      <c r="AQ332" s="376"/>
      <c r="AR332" s="376"/>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v>7.49</v>
      </c>
      <c r="BP332" s="376">
        <v>0</v>
      </c>
      <c r="BQ332" s="376">
        <v>6.39</v>
      </c>
      <c r="BR332" s="393">
        <v>5</v>
      </c>
      <c r="BS332" s="376">
        <v>5.65</v>
      </c>
      <c r="BT332" s="393">
        <v>10</v>
      </c>
      <c r="BU332" s="376">
        <v>5.25</v>
      </c>
      <c r="BV332" s="393">
        <v>15</v>
      </c>
      <c r="BW332" s="376">
        <v>4.8899999999999997</v>
      </c>
      <c r="BX332" s="393">
        <v>25</v>
      </c>
      <c r="BY332" s="376">
        <v>2.99</v>
      </c>
    </row>
    <row r="333" spans="1:77" x14ac:dyDescent="0.25">
      <c r="A333" s="388" t="s">
        <v>1661</v>
      </c>
      <c r="B333" s="388"/>
      <c r="C333" s="388"/>
      <c r="D333" s="389"/>
      <c r="E333" s="388"/>
      <c r="F333" s="388"/>
      <c r="G333" s="388"/>
      <c r="H333" s="388"/>
      <c r="I333" s="388"/>
      <c r="J333" s="388"/>
      <c r="K333" s="388"/>
      <c r="L333" s="388" t="str">
        <f t="shared" si="5"/>
        <v/>
      </c>
      <c r="M333" s="388"/>
      <c r="N333" s="388"/>
      <c r="O333" s="388"/>
      <c r="P333" s="388"/>
      <c r="Q333" s="388"/>
      <c r="R333" s="388"/>
      <c r="S333" s="388"/>
      <c r="T333" s="388"/>
      <c r="U333" s="388"/>
      <c r="V333" s="388"/>
      <c r="W333" s="388"/>
      <c r="X333" s="388"/>
      <c r="Y333" s="388"/>
      <c r="Z333" s="388"/>
      <c r="AA333" s="388"/>
      <c r="AB333" s="388"/>
      <c r="AC333" s="388"/>
      <c r="AD333" s="388"/>
      <c r="AE333" s="390"/>
      <c r="AF333" s="388"/>
      <c r="AG333" s="388"/>
      <c r="AH333" s="388"/>
      <c r="AI333" s="388"/>
      <c r="AJ333" s="388"/>
      <c r="AK333" s="388"/>
      <c r="AL333" s="388"/>
      <c r="AM333" s="388"/>
      <c r="AN333" s="388"/>
      <c r="AO333" s="388"/>
      <c r="AP333" s="388"/>
      <c r="AQ333" s="388"/>
      <c r="AR333" s="388"/>
      <c r="AS333" s="388"/>
      <c r="AT333" s="388"/>
      <c r="AU333" s="388"/>
      <c r="AV333" s="388"/>
      <c r="AW333" s="388"/>
      <c r="AX333" s="388"/>
      <c r="AY333" s="388"/>
      <c r="AZ333" s="388"/>
      <c r="BA333" s="388"/>
      <c r="BB333" s="388"/>
      <c r="BC333" s="388"/>
      <c r="BD333" s="388"/>
      <c r="BE333" s="388"/>
      <c r="BF333" s="388"/>
      <c r="BG333" s="388"/>
      <c r="BH333" s="388"/>
      <c r="BI333" s="388"/>
      <c r="BJ333" s="388"/>
      <c r="BK333" s="388"/>
      <c r="BL333" s="388"/>
      <c r="BM333" s="388"/>
      <c r="BN333" s="388"/>
      <c r="BO333" s="388">
        <v>4.99</v>
      </c>
      <c r="BP333" s="388">
        <v>0</v>
      </c>
      <c r="BQ333" s="388">
        <v>3.99</v>
      </c>
      <c r="BR333" s="391">
        <v>5</v>
      </c>
      <c r="BS333" s="388">
        <v>3.49</v>
      </c>
      <c r="BT333" s="391">
        <v>10</v>
      </c>
      <c r="BU333" s="388">
        <v>3.25</v>
      </c>
      <c r="BV333" s="391">
        <v>20</v>
      </c>
      <c r="BW333" s="388">
        <v>3.15</v>
      </c>
      <c r="BX333" s="391">
        <v>40</v>
      </c>
      <c r="BY333" s="388">
        <v>3</v>
      </c>
    </row>
    <row r="334" spans="1:77" x14ac:dyDescent="0.25">
      <c r="A334" s="376" t="s">
        <v>1664</v>
      </c>
      <c r="B334" s="376"/>
      <c r="C334" s="376"/>
      <c r="D334" s="392"/>
      <c r="E334" s="376"/>
      <c r="F334" s="376"/>
      <c r="G334" s="376"/>
      <c r="H334" s="376"/>
      <c r="I334" s="376"/>
      <c r="J334" s="376"/>
      <c r="K334" s="376"/>
      <c r="L334" s="376" t="str">
        <f t="shared" si="5"/>
        <v/>
      </c>
      <c r="M334" s="376"/>
      <c r="N334" s="376"/>
      <c r="O334" s="376"/>
      <c r="P334" s="376"/>
      <c r="Q334" s="376"/>
      <c r="R334" s="376"/>
      <c r="S334" s="376"/>
      <c r="T334" s="376"/>
      <c r="U334" s="376"/>
      <c r="V334" s="376"/>
      <c r="W334" s="376"/>
      <c r="X334" s="376"/>
      <c r="Y334" s="376"/>
      <c r="Z334" s="376"/>
      <c r="AA334" s="376"/>
      <c r="AB334" s="376"/>
      <c r="AC334" s="376"/>
      <c r="AD334" s="376"/>
      <c r="AE334" s="394"/>
      <c r="AF334" s="376"/>
      <c r="AG334" s="376"/>
      <c r="AH334" s="376"/>
      <c r="AI334" s="376"/>
      <c r="AJ334" s="376"/>
      <c r="AK334" s="376"/>
      <c r="AL334" s="376"/>
      <c r="AM334" s="376"/>
      <c r="AN334" s="376"/>
      <c r="AO334" s="376"/>
      <c r="AP334" s="376"/>
      <c r="AQ334" s="376"/>
      <c r="AR334" s="376"/>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v>4.99</v>
      </c>
      <c r="BP334" s="376">
        <v>0</v>
      </c>
      <c r="BQ334" s="376">
        <v>3.99</v>
      </c>
      <c r="BR334" s="393">
        <v>5</v>
      </c>
      <c r="BS334" s="376">
        <v>3.49</v>
      </c>
      <c r="BT334" s="393">
        <v>10</v>
      </c>
      <c r="BU334" s="376">
        <v>3.25</v>
      </c>
      <c r="BV334" s="393">
        <v>20</v>
      </c>
      <c r="BW334" s="376">
        <v>3.15</v>
      </c>
      <c r="BX334" s="393">
        <v>40</v>
      </c>
      <c r="BY334" s="376">
        <v>3</v>
      </c>
    </row>
    <row r="335" spans="1:77" x14ac:dyDescent="0.25">
      <c r="A335" s="388" t="s">
        <v>1667</v>
      </c>
      <c r="B335" s="388"/>
      <c r="C335" s="388"/>
      <c r="D335" s="389"/>
      <c r="E335" s="388"/>
      <c r="F335" s="388"/>
      <c r="G335" s="388"/>
      <c r="H335" s="388"/>
      <c r="I335" s="388"/>
      <c r="J335" s="388"/>
      <c r="K335" s="388"/>
      <c r="L335" s="388" t="str">
        <f t="shared" si="5"/>
        <v/>
      </c>
      <c r="M335" s="388"/>
      <c r="N335" s="388"/>
      <c r="O335" s="388"/>
      <c r="P335" s="388"/>
      <c r="Q335" s="388"/>
      <c r="R335" s="388"/>
      <c r="S335" s="388"/>
      <c r="T335" s="388"/>
      <c r="U335" s="388"/>
      <c r="V335" s="388"/>
      <c r="W335" s="388"/>
      <c r="X335" s="388"/>
      <c r="Y335" s="388"/>
      <c r="Z335" s="388"/>
      <c r="AA335" s="388"/>
      <c r="AB335" s="388"/>
      <c r="AC335" s="388"/>
      <c r="AD335" s="388"/>
      <c r="AE335" s="390"/>
      <c r="AF335" s="388"/>
      <c r="AG335" s="388"/>
      <c r="AH335" s="388"/>
      <c r="AI335" s="388"/>
      <c r="AJ335" s="388"/>
      <c r="AK335" s="388"/>
      <c r="AL335" s="388"/>
      <c r="AM335" s="388"/>
      <c r="AN335" s="388"/>
      <c r="AO335" s="388"/>
      <c r="AP335" s="388"/>
      <c r="AQ335" s="388"/>
      <c r="AR335" s="388"/>
      <c r="AS335" s="388"/>
      <c r="AT335" s="388"/>
      <c r="AU335" s="388"/>
      <c r="AV335" s="388"/>
      <c r="AW335" s="388"/>
      <c r="AX335" s="388"/>
      <c r="AY335" s="388"/>
      <c r="AZ335" s="388"/>
      <c r="BA335" s="388"/>
      <c r="BB335" s="388"/>
      <c r="BC335" s="388"/>
      <c r="BD335" s="388"/>
      <c r="BE335" s="388"/>
      <c r="BF335" s="388"/>
      <c r="BG335" s="388"/>
      <c r="BH335" s="388"/>
      <c r="BI335" s="388"/>
      <c r="BJ335" s="388"/>
      <c r="BK335" s="388"/>
      <c r="BL335" s="388"/>
      <c r="BM335" s="388"/>
      <c r="BN335" s="388"/>
      <c r="BO335" s="388">
        <v>4.99</v>
      </c>
      <c r="BP335" s="388">
        <v>0</v>
      </c>
      <c r="BQ335" s="388">
        <v>3.99</v>
      </c>
      <c r="BR335" s="391">
        <v>5</v>
      </c>
      <c r="BS335" s="388">
        <v>3.49</v>
      </c>
      <c r="BT335" s="391">
        <v>10</v>
      </c>
      <c r="BU335" s="388">
        <v>3.25</v>
      </c>
      <c r="BV335" s="391">
        <v>20</v>
      </c>
      <c r="BW335" s="388">
        <v>3.15</v>
      </c>
      <c r="BX335" s="391">
        <v>40</v>
      </c>
      <c r="BY335" s="388">
        <v>3</v>
      </c>
    </row>
    <row r="336" spans="1:77" x14ac:dyDescent="0.25">
      <c r="A336" s="376" t="s">
        <v>1655</v>
      </c>
      <c r="B336" s="376"/>
      <c r="C336" s="376"/>
      <c r="D336" s="392"/>
      <c r="E336" s="376"/>
      <c r="F336" s="376"/>
      <c r="G336" s="376"/>
      <c r="H336" s="376"/>
      <c r="I336" s="376"/>
      <c r="J336" s="376"/>
      <c r="K336" s="376"/>
      <c r="L336" s="376" t="str">
        <f t="shared" si="5"/>
        <v/>
      </c>
      <c r="M336" s="376"/>
      <c r="N336" s="376"/>
      <c r="O336" s="376"/>
      <c r="P336" s="376"/>
      <c r="Q336" s="376"/>
      <c r="R336" s="376"/>
      <c r="S336" s="376"/>
      <c r="T336" s="376"/>
      <c r="U336" s="376"/>
      <c r="V336" s="376"/>
      <c r="W336" s="376"/>
      <c r="X336" s="376"/>
      <c r="Y336" s="376"/>
      <c r="Z336" s="376"/>
      <c r="AA336" s="388"/>
      <c r="AB336" s="376"/>
      <c r="AC336" s="376"/>
      <c r="AD336" s="376"/>
      <c r="AE336" s="394"/>
      <c r="AF336" s="376"/>
      <c r="AG336" s="376"/>
      <c r="AH336" s="376"/>
      <c r="AI336" s="376"/>
      <c r="AJ336" s="376"/>
      <c r="AK336" s="376"/>
      <c r="AL336" s="376"/>
      <c r="AM336" s="376"/>
      <c r="AN336" s="376"/>
      <c r="AO336" s="376"/>
      <c r="AP336" s="376"/>
      <c r="AQ336" s="376"/>
      <c r="AR336" s="376"/>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v>4.99</v>
      </c>
      <c r="BP336" s="376">
        <v>0</v>
      </c>
      <c r="BQ336" s="376">
        <v>3.99</v>
      </c>
      <c r="BR336" s="393">
        <v>5</v>
      </c>
      <c r="BS336" s="376">
        <v>3.49</v>
      </c>
      <c r="BT336" s="393">
        <v>10</v>
      </c>
      <c r="BU336" s="376">
        <v>3.25</v>
      </c>
      <c r="BV336" s="393">
        <v>20</v>
      </c>
      <c r="BW336" s="376">
        <v>3.15</v>
      </c>
      <c r="BX336" s="393">
        <v>40</v>
      </c>
      <c r="BY336" s="376">
        <v>3</v>
      </c>
    </row>
    <row r="337" spans="1:77" x14ac:dyDescent="0.25">
      <c r="A337" s="388" t="s">
        <v>1658</v>
      </c>
      <c r="B337" s="388"/>
      <c r="C337" s="388"/>
      <c r="D337" s="389"/>
      <c r="E337" s="388"/>
      <c r="F337" s="388"/>
      <c r="G337" s="388"/>
      <c r="H337" s="388"/>
      <c r="I337" s="388"/>
      <c r="J337" s="388"/>
      <c r="K337" s="388"/>
      <c r="L337" s="388" t="str">
        <f t="shared" si="5"/>
        <v/>
      </c>
      <c r="M337" s="388"/>
      <c r="N337" s="388"/>
      <c r="O337" s="388"/>
      <c r="P337" s="388"/>
      <c r="Q337" s="388"/>
      <c r="R337" s="388"/>
      <c r="S337" s="388"/>
      <c r="T337" s="388"/>
      <c r="U337" s="388"/>
      <c r="V337" s="388"/>
      <c r="W337" s="388"/>
      <c r="X337" s="388"/>
      <c r="Y337" s="388"/>
      <c r="Z337" s="388"/>
      <c r="AA337" s="388"/>
      <c r="AB337" s="388"/>
      <c r="AC337" s="388"/>
      <c r="AD337" s="388"/>
      <c r="AE337" s="390"/>
      <c r="AF337" s="388"/>
      <c r="AG337" s="388"/>
      <c r="AH337" s="388"/>
      <c r="AI337" s="388"/>
      <c r="AJ337" s="388"/>
      <c r="AK337" s="388"/>
      <c r="AL337" s="388"/>
      <c r="AM337" s="388"/>
      <c r="AN337" s="388"/>
      <c r="AO337" s="388"/>
      <c r="AP337" s="388"/>
      <c r="AQ337" s="388"/>
      <c r="AR337" s="388"/>
      <c r="AS337" s="388"/>
      <c r="AT337" s="388"/>
      <c r="AU337" s="388"/>
      <c r="AV337" s="388"/>
      <c r="AW337" s="388"/>
      <c r="AX337" s="388"/>
      <c r="AY337" s="388"/>
      <c r="AZ337" s="388"/>
      <c r="BA337" s="388"/>
      <c r="BB337" s="388"/>
      <c r="BC337" s="388"/>
      <c r="BD337" s="388"/>
      <c r="BE337" s="388"/>
      <c r="BF337" s="388"/>
      <c r="BG337" s="388"/>
      <c r="BH337" s="388"/>
      <c r="BI337" s="388"/>
      <c r="BJ337" s="388"/>
      <c r="BK337" s="388"/>
      <c r="BL337" s="388"/>
      <c r="BM337" s="388"/>
      <c r="BN337" s="388"/>
      <c r="BO337" s="388">
        <v>4.99</v>
      </c>
      <c r="BP337" s="388">
        <v>0</v>
      </c>
      <c r="BQ337" s="388">
        <v>3.99</v>
      </c>
      <c r="BR337" s="391">
        <v>5</v>
      </c>
      <c r="BS337" s="388">
        <v>3.49</v>
      </c>
      <c r="BT337" s="391">
        <v>10</v>
      </c>
      <c r="BU337" s="388">
        <v>3.25</v>
      </c>
      <c r="BV337" s="391">
        <v>20</v>
      </c>
      <c r="BW337" s="388">
        <v>3.15</v>
      </c>
      <c r="BX337" s="391">
        <v>40</v>
      </c>
      <c r="BY337" s="388">
        <v>3</v>
      </c>
    </row>
    <row r="338" spans="1:77" x14ac:dyDescent="0.25">
      <c r="A338" s="376" t="s">
        <v>1663</v>
      </c>
      <c r="B338" s="376"/>
      <c r="C338" s="392"/>
      <c r="D338" s="392"/>
      <c r="E338" s="376"/>
      <c r="F338" s="376"/>
      <c r="G338" s="376"/>
      <c r="H338" s="376"/>
      <c r="I338" s="376"/>
      <c r="J338" s="376"/>
      <c r="K338" s="376"/>
      <c r="L338" s="376" t="str">
        <f t="shared" si="5"/>
        <v/>
      </c>
      <c r="M338" s="376"/>
      <c r="N338" s="376"/>
      <c r="O338" s="376"/>
      <c r="P338" s="376"/>
      <c r="Q338" s="376"/>
      <c r="R338" s="376"/>
      <c r="S338" s="376"/>
      <c r="T338" s="376"/>
      <c r="U338" s="376"/>
      <c r="V338" s="376"/>
      <c r="W338" s="376"/>
      <c r="X338" s="376"/>
      <c r="Y338" s="376"/>
      <c r="Z338" s="376"/>
      <c r="AA338" s="376"/>
      <c r="AB338" s="376"/>
      <c r="AC338" s="376"/>
      <c r="AD338" s="376"/>
      <c r="AE338" s="394"/>
      <c r="AF338" s="376"/>
      <c r="AG338" s="376"/>
      <c r="AH338" s="376"/>
      <c r="AI338" s="376"/>
      <c r="AJ338" s="376"/>
      <c r="AK338" s="376"/>
      <c r="AL338" s="376"/>
      <c r="AM338" s="376"/>
      <c r="AN338" s="376"/>
      <c r="AO338" s="376"/>
      <c r="AP338" s="376"/>
      <c r="AQ338" s="376"/>
      <c r="AR338" s="376"/>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v>4.99</v>
      </c>
      <c r="BP338" s="376">
        <v>0</v>
      </c>
      <c r="BQ338" s="376">
        <v>3.99</v>
      </c>
      <c r="BR338" s="393">
        <v>5</v>
      </c>
      <c r="BS338" s="376">
        <v>3.49</v>
      </c>
      <c r="BT338" s="393">
        <v>10</v>
      </c>
      <c r="BU338" s="376">
        <v>3.25</v>
      </c>
      <c r="BV338" s="393">
        <v>20</v>
      </c>
      <c r="BW338" s="376">
        <v>3.15</v>
      </c>
      <c r="BX338" s="393">
        <v>40</v>
      </c>
      <c r="BY338" s="376">
        <v>3</v>
      </c>
    </row>
    <row r="339" spans="1:77" x14ac:dyDescent="0.25">
      <c r="A339" s="388" t="s">
        <v>1666</v>
      </c>
      <c r="B339" s="388"/>
      <c r="C339" s="389"/>
      <c r="D339" s="389"/>
      <c r="E339" s="388"/>
      <c r="F339" s="388"/>
      <c r="G339" s="388"/>
      <c r="H339" s="388"/>
      <c r="I339" s="388"/>
      <c r="J339" s="388"/>
      <c r="K339" s="388"/>
      <c r="L339" s="388" t="str">
        <f t="shared" si="5"/>
        <v/>
      </c>
      <c r="M339" s="388"/>
      <c r="N339" s="388"/>
      <c r="O339" s="388"/>
      <c r="P339" s="388"/>
      <c r="Q339" s="388"/>
      <c r="R339" s="388"/>
      <c r="S339" s="388"/>
      <c r="T339" s="388"/>
      <c r="U339" s="388"/>
      <c r="V339" s="388"/>
      <c r="W339" s="388"/>
      <c r="X339" s="388"/>
      <c r="Y339" s="388"/>
      <c r="Z339" s="388"/>
      <c r="AA339" s="388"/>
      <c r="AB339" s="388"/>
      <c r="AC339" s="388"/>
      <c r="AD339" s="388"/>
      <c r="AE339" s="390"/>
      <c r="AF339" s="388"/>
      <c r="AG339" s="388"/>
      <c r="AH339" s="388"/>
      <c r="AI339" s="388"/>
      <c r="AJ339" s="388"/>
      <c r="AK339" s="388"/>
      <c r="AL339" s="388"/>
      <c r="AM339" s="388"/>
      <c r="AN339" s="388"/>
      <c r="AO339" s="388"/>
      <c r="AP339" s="388"/>
      <c r="AQ339" s="388"/>
      <c r="AR339" s="388"/>
      <c r="AS339" s="388"/>
      <c r="AT339" s="388"/>
      <c r="AU339" s="388"/>
      <c r="AV339" s="388"/>
      <c r="AW339" s="388"/>
      <c r="AX339" s="388"/>
      <c r="AY339" s="388"/>
      <c r="AZ339" s="388"/>
      <c r="BA339" s="388"/>
      <c r="BB339" s="388"/>
      <c r="BC339" s="388"/>
      <c r="BD339" s="388"/>
      <c r="BE339" s="388"/>
      <c r="BF339" s="388"/>
      <c r="BG339" s="388"/>
      <c r="BH339" s="388"/>
      <c r="BI339" s="388"/>
      <c r="BJ339" s="388"/>
      <c r="BK339" s="388"/>
      <c r="BL339" s="388"/>
      <c r="BM339" s="388"/>
      <c r="BN339" s="388"/>
      <c r="BO339" s="388">
        <v>4.99</v>
      </c>
      <c r="BP339" s="388">
        <v>0</v>
      </c>
      <c r="BQ339" s="388">
        <v>3.99</v>
      </c>
      <c r="BR339" s="391">
        <v>5</v>
      </c>
      <c r="BS339" s="388">
        <v>3.49</v>
      </c>
      <c r="BT339" s="391">
        <v>10</v>
      </c>
      <c r="BU339" s="388">
        <v>3.25</v>
      </c>
      <c r="BV339" s="391">
        <v>20</v>
      </c>
      <c r="BW339" s="388">
        <v>3.15</v>
      </c>
      <c r="BX339" s="391">
        <v>40</v>
      </c>
      <c r="BY339" s="388">
        <v>3</v>
      </c>
    </row>
    <row r="340" spans="1:77" x14ac:dyDescent="0.25">
      <c r="A340" s="376" t="s">
        <v>1669</v>
      </c>
      <c r="B340" s="376"/>
      <c r="C340" s="376"/>
      <c r="D340" s="392"/>
      <c r="E340" s="376"/>
      <c r="F340" s="376"/>
      <c r="G340" s="376"/>
      <c r="H340" s="376"/>
      <c r="I340" s="376"/>
      <c r="J340" s="376"/>
      <c r="K340" s="376"/>
      <c r="L340" s="376" t="str">
        <f t="shared" si="5"/>
        <v/>
      </c>
      <c r="M340" s="376"/>
      <c r="N340" s="376"/>
      <c r="O340" s="376"/>
      <c r="P340" s="376"/>
      <c r="Q340" s="376"/>
      <c r="R340" s="376"/>
      <c r="S340" s="376"/>
      <c r="T340" s="376"/>
      <c r="U340" s="376"/>
      <c r="V340" s="376"/>
      <c r="W340" s="376"/>
      <c r="X340" s="376"/>
      <c r="Y340" s="376"/>
      <c r="Z340" s="376"/>
      <c r="AA340" s="376"/>
      <c r="AB340" s="376"/>
      <c r="AC340" s="376"/>
      <c r="AD340" s="376"/>
      <c r="AE340" s="394"/>
      <c r="AF340" s="376"/>
      <c r="AG340" s="376"/>
      <c r="AH340" s="376"/>
      <c r="AI340" s="376"/>
      <c r="AJ340" s="376"/>
      <c r="AK340" s="376"/>
      <c r="AL340" s="376"/>
      <c r="AM340" s="376"/>
      <c r="AN340" s="376"/>
      <c r="AO340" s="376"/>
      <c r="AP340" s="376"/>
      <c r="AQ340" s="376"/>
      <c r="AR340" s="376"/>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v>4.99</v>
      </c>
      <c r="BP340" s="376">
        <v>0</v>
      </c>
      <c r="BQ340" s="376">
        <v>3.99</v>
      </c>
      <c r="BR340" s="393">
        <v>5</v>
      </c>
      <c r="BS340" s="376">
        <v>3.49</v>
      </c>
      <c r="BT340" s="393">
        <v>10</v>
      </c>
      <c r="BU340" s="376">
        <v>3.25</v>
      </c>
      <c r="BV340" s="393">
        <v>20</v>
      </c>
      <c r="BW340" s="376">
        <v>3.15</v>
      </c>
      <c r="BX340" s="393">
        <v>40</v>
      </c>
      <c r="BY340" s="376">
        <v>3</v>
      </c>
    </row>
    <row r="341" spans="1:77" x14ac:dyDescent="0.25">
      <c r="A341" s="388" t="s">
        <v>1657</v>
      </c>
      <c r="B341" s="388"/>
      <c r="C341" s="389"/>
      <c r="D341" s="389"/>
      <c r="E341" s="388"/>
      <c r="F341" s="388"/>
      <c r="G341" s="388"/>
      <c r="H341" s="388"/>
      <c r="I341" s="388"/>
      <c r="J341" s="388"/>
      <c r="K341" s="388"/>
      <c r="L341" s="388" t="str">
        <f t="shared" si="5"/>
        <v/>
      </c>
      <c r="M341" s="388"/>
      <c r="N341" s="388"/>
      <c r="O341" s="388"/>
      <c r="P341" s="388"/>
      <c r="Q341" s="388"/>
      <c r="R341" s="388"/>
      <c r="S341" s="388"/>
      <c r="T341" s="388"/>
      <c r="U341" s="388"/>
      <c r="V341" s="388"/>
      <c r="W341" s="388"/>
      <c r="X341" s="388"/>
      <c r="Y341" s="388"/>
      <c r="Z341" s="388"/>
      <c r="AA341" s="388"/>
      <c r="AB341" s="388"/>
      <c r="AC341" s="388"/>
      <c r="AD341" s="388"/>
      <c r="AE341" s="390"/>
      <c r="AF341" s="388"/>
      <c r="AG341" s="388"/>
      <c r="AH341" s="388"/>
      <c r="AI341" s="388"/>
      <c r="AJ341" s="388"/>
      <c r="AK341" s="388"/>
      <c r="AL341" s="388"/>
      <c r="AM341" s="388"/>
      <c r="AN341" s="388"/>
      <c r="AO341" s="388"/>
      <c r="AP341" s="388"/>
      <c r="AQ341" s="388"/>
      <c r="AR341" s="388"/>
      <c r="AS341" s="388"/>
      <c r="AT341" s="388"/>
      <c r="AU341" s="388"/>
      <c r="AV341" s="388"/>
      <c r="AW341" s="388"/>
      <c r="AX341" s="388"/>
      <c r="AY341" s="388"/>
      <c r="AZ341" s="388"/>
      <c r="BA341" s="388"/>
      <c r="BB341" s="388"/>
      <c r="BC341" s="388"/>
      <c r="BD341" s="388"/>
      <c r="BE341" s="388"/>
      <c r="BF341" s="388"/>
      <c r="BG341" s="388"/>
      <c r="BH341" s="388"/>
      <c r="BI341" s="388"/>
      <c r="BJ341" s="388"/>
      <c r="BK341" s="388"/>
      <c r="BL341" s="388"/>
      <c r="BM341" s="388"/>
      <c r="BN341" s="388"/>
      <c r="BO341" s="388">
        <v>4.99</v>
      </c>
      <c r="BP341" s="388">
        <v>0</v>
      </c>
      <c r="BQ341" s="388">
        <v>3.99</v>
      </c>
      <c r="BR341" s="391">
        <v>5</v>
      </c>
      <c r="BS341" s="388">
        <v>3.49</v>
      </c>
      <c r="BT341" s="391">
        <v>10</v>
      </c>
      <c r="BU341" s="388">
        <v>3.25</v>
      </c>
      <c r="BV341" s="391">
        <v>20</v>
      </c>
      <c r="BW341" s="388">
        <v>3.15</v>
      </c>
      <c r="BX341" s="391">
        <v>40</v>
      </c>
      <c r="BY341" s="388">
        <v>3</v>
      </c>
    </row>
    <row r="342" spans="1:77" x14ac:dyDescent="0.25">
      <c r="A342" s="376" t="s">
        <v>1660</v>
      </c>
      <c r="B342" s="376"/>
      <c r="C342" s="392"/>
      <c r="D342" s="392"/>
      <c r="E342" s="376"/>
      <c r="F342" s="376"/>
      <c r="G342" s="376"/>
      <c r="H342" s="376"/>
      <c r="I342" s="376"/>
      <c r="J342" s="376"/>
      <c r="K342" s="376"/>
      <c r="L342" s="376" t="str">
        <f t="shared" si="5"/>
        <v/>
      </c>
      <c r="M342" s="376"/>
      <c r="N342" s="376"/>
      <c r="O342" s="376"/>
      <c r="P342" s="376"/>
      <c r="Q342" s="376"/>
      <c r="R342" s="376"/>
      <c r="S342" s="376"/>
      <c r="T342" s="376"/>
      <c r="U342" s="376"/>
      <c r="V342" s="376"/>
      <c r="W342" s="376"/>
      <c r="X342" s="376"/>
      <c r="Y342" s="376"/>
      <c r="Z342" s="376"/>
      <c r="AA342" s="376"/>
      <c r="AB342" s="376"/>
      <c r="AC342" s="376"/>
      <c r="AD342" s="376"/>
      <c r="AE342" s="394"/>
      <c r="AF342" s="376"/>
      <c r="AG342" s="376"/>
      <c r="AH342" s="376"/>
      <c r="AI342" s="376"/>
      <c r="AJ342" s="376"/>
      <c r="AK342" s="376"/>
      <c r="AL342" s="376"/>
      <c r="AM342" s="376"/>
      <c r="AN342" s="376"/>
      <c r="AO342" s="376"/>
      <c r="AP342" s="376"/>
      <c r="AQ342" s="376"/>
      <c r="AR342" s="376"/>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v>4.99</v>
      </c>
      <c r="BP342" s="376">
        <v>0</v>
      </c>
      <c r="BQ342" s="376">
        <v>3.99</v>
      </c>
      <c r="BR342" s="393">
        <v>5</v>
      </c>
      <c r="BS342" s="376">
        <v>3.49</v>
      </c>
      <c r="BT342" s="393">
        <v>10</v>
      </c>
      <c r="BU342" s="376">
        <v>3.25</v>
      </c>
      <c r="BV342" s="393">
        <v>20</v>
      </c>
      <c r="BW342" s="376">
        <v>3.15</v>
      </c>
      <c r="BX342" s="393">
        <v>40</v>
      </c>
      <c r="BY342" s="376">
        <v>3</v>
      </c>
    </row>
    <row r="343" spans="1:77" x14ac:dyDescent="0.25">
      <c r="A343" s="388" t="s">
        <v>1662</v>
      </c>
      <c r="B343" s="388"/>
      <c r="C343" s="388"/>
      <c r="D343" s="389"/>
      <c r="E343" s="388"/>
      <c r="F343" s="388"/>
      <c r="G343" s="388"/>
      <c r="H343" s="388"/>
      <c r="I343" s="388"/>
      <c r="J343" s="388"/>
      <c r="K343" s="388"/>
      <c r="L343" s="388" t="str">
        <f t="shared" si="5"/>
        <v/>
      </c>
      <c r="M343" s="388"/>
      <c r="N343" s="388"/>
      <c r="O343" s="388"/>
      <c r="P343" s="388"/>
      <c r="Q343" s="388"/>
      <c r="R343" s="388"/>
      <c r="S343" s="388"/>
      <c r="T343" s="388"/>
      <c r="U343" s="388"/>
      <c r="V343" s="388"/>
      <c r="W343" s="388"/>
      <c r="X343" s="388"/>
      <c r="Y343" s="388"/>
      <c r="Z343" s="388"/>
      <c r="AA343" s="388"/>
      <c r="AB343" s="388"/>
      <c r="AC343" s="388"/>
      <c r="AD343" s="388"/>
      <c r="AE343" s="388"/>
      <c r="AF343" s="388"/>
      <c r="AG343" s="388"/>
      <c r="AH343" s="388"/>
      <c r="AI343" s="388"/>
      <c r="AJ343" s="388"/>
      <c r="AK343" s="388"/>
      <c r="AL343" s="388"/>
      <c r="AM343" s="388"/>
      <c r="AN343" s="388"/>
      <c r="AO343" s="388"/>
      <c r="AP343" s="388"/>
      <c r="AQ343" s="388"/>
      <c r="AR343" s="388"/>
      <c r="AS343" s="388"/>
      <c r="AT343" s="388"/>
      <c r="AU343" s="388"/>
      <c r="AV343" s="388"/>
      <c r="AW343" s="388"/>
      <c r="AX343" s="388"/>
      <c r="AY343" s="388"/>
      <c r="AZ343" s="388"/>
      <c r="BA343" s="388"/>
      <c r="BB343" s="388"/>
      <c r="BC343" s="388"/>
      <c r="BD343" s="388"/>
      <c r="BE343" s="388"/>
      <c r="BF343" s="388"/>
      <c r="BG343" s="388"/>
      <c r="BH343" s="388"/>
      <c r="BI343" s="388"/>
      <c r="BJ343" s="388"/>
      <c r="BK343" s="388"/>
      <c r="BL343" s="388"/>
      <c r="BM343" s="388"/>
      <c r="BN343" s="388"/>
      <c r="BO343" s="388">
        <v>4.99</v>
      </c>
      <c r="BP343" s="388">
        <v>0</v>
      </c>
      <c r="BQ343" s="388">
        <v>3.99</v>
      </c>
      <c r="BR343" s="391">
        <v>5</v>
      </c>
      <c r="BS343" s="388">
        <v>3.49</v>
      </c>
      <c r="BT343" s="391">
        <v>10</v>
      </c>
      <c r="BU343" s="388">
        <v>3.25</v>
      </c>
      <c r="BV343" s="391">
        <v>20</v>
      </c>
      <c r="BW343" s="388">
        <v>3.15</v>
      </c>
      <c r="BX343" s="391">
        <v>40</v>
      </c>
      <c r="BY343" s="388">
        <v>3</v>
      </c>
    </row>
    <row r="344" spans="1:77" x14ac:dyDescent="0.25">
      <c r="A344" s="376" t="s">
        <v>1665</v>
      </c>
      <c r="B344" s="376"/>
      <c r="C344" s="376"/>
      <c r="D344" s="392"/>
      <c r="E344" s="376"/>
      <c r="F344" s="376"/>
      <c r="G344" s="376"/>
      <c r="H344" s="376"/>
      <c r="I344" s="376"/>
      <c r="J344" s="376"/>
      <c r="K344" s="376"/>
      <c r="L344" s="376" t="str">
        <f t="shared" si="5"/>
        <v/>
      </c>
      <c r="M344" s="376"/>
      <c r="N344" s="376"/>
      <c r="O344" s="376"/>
      <c r="P344" s="376"/>
      <c r="Q344" s="376"/>
      <c r="R344" s="376"/>
      <c r="S344" s="376"/>
      <c r="T344" s="376"/>
      <c r="U344" s="376"/>
      <c r="V344" s="376"/>
      <c r="W344" s="376"/>
      <c r="X344" s="376"/>
      <c r="Y344" s="376"/>
      <c r="Z344" s="376"/>
      <c r="AA344" s="376"/>
      <c r="AB344" s="376"/>
      <c r="AC344" s="376"/>
      <c r="AD344" s="376"/>
      <c r="AE344" s="394"/>
      <c r="AF344" s="376"/>
      <c r="AG344" s="376"/>
      <c r="AH344" s="376"/>
      <c r="AI344" s="376"/>
      <c r="AJ344" s="376"/>
      <c r="AK344" s="376"/>
      <c r="AL344" s="376"/>
      <c r="AM344" s="376"/>
      <c r="AN344" s="376"/>
      <c r="AO344" s="376"/>
      <c r="AP344" s="376"/>
      <c r="AQ344" s="376"/>
      <c r="AR344" s="376"/>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v>4.99</v>
      </c>
      <c r="BP344" s="376">
        <v>0</v>
      </c>
      <c r="BQ344" s="376">
        <v>3.99</v>
      </c>
      <c r="BR344" s="393">
        <v>5</v>
      </c>
      <c r="BS344" s="376">
        <v>3.49</v>
      </c>
      <c r="BT344" s="393">
        <v>10</v>
      </c>
      <c r="BU344" s="376">
        <v>3.25</v>
      </c>
      <c r="BV344" s="393">
        <v>20</v>
      </c>
      <c r="BW344" s="376">
        <v>3.15</v>
      </c>
      <c r="BX344" s="393">
        <v>40</v>
      </c>
      <c r="BY344" s="376">
        <v>3</v>
      </c>
    </row>
    <row r="345" spans="1:77" x14ac:dyDescent="0.25">
      <c r="A345" s="388" t="s">
        <v>1668</v>
      </c>
      <c r="B345" s="388"/>
      <c r="C345" s="388"/>
      <c r="D345" s="389"/>
      <c r="E345" s="388"/>
      <c r="F345" s="388"/>
      <c r="G345" s="388"/>
      <c r="H345" s="388"/>
      <c r="I345" s="388"/>
      <c r="J345" s="388"/>
      <c r="K345" s="388"/>
      <c r="L345" s="388" t="str">
        <f t="shared" si="5"/>
        <v/>
      </c>
      <c r="M345" s="388"/>
      <c r="N345" s="388"/>
      <c r="O345" s="388"/>
      <c r="P345" s="388"/>
      <c r="Q345" s="388"/>
      <c r="R345" s="388"/>
      <c r="S345" s="388"/>
      <c r="T345" s="388"/>
      <c r="U345" s="388"/>
      <c r="V345" s="388"/>
      <c r="W345" s="388"/>
      <c r="X345" s="388"/>
      <c r="Y345" s="388"/>
      <c r="Z345" s="388"/>
      <c r="AA345" s="388"/>
      <c r="AB345" s="388"/>
      <c r="AC345" s="388"/>
      <c r="AD345" s="388"/>
      <c r="AE345" s="388"/>
      <c r="AF345" s="388"/>
      <c r="AG345" s="388"/>
      <c r="AH345" s="388"/>
      <c r="AI345" s="388"/>
      <c r="AJ345" s="388"/>
      <c r="AK345" s="388"/>
      <c r="AL345" s="388"/>
      <c r="AM345" s="388"/>
      <c r="AN345" s="388"/>
      <c r="AO345" s="388"/>
      <c r="AP345" s="388"/>
      <c r="AQ345" s="388"/>
      <c r="AR345" s="388"/>
      <c r="AS345" s="388"/>
      <c r="AT345" s="388"/>
      <c r="AU345" s="388"/>
      <c r="AV345" s="388"/>
      <c r="AW345" s="388"/>
      <c r="AX345" s="388"/>
      <c r="AY345" s="388"/>
      <c r="AZ345" s="388"/>
      <c r="BA345" s="388"/>
      <c r="BB345" s="388"/>
      <c r="BC345" s="388"/>
      <c r="BD345" s="388"/>
      <c r="BE345" s="388"/>
      <c r="BF345" s="388"/>
      <c r="BG345" s="388"/>
      <c r="BH345" s="388"/>
      <c r="BI345" s="388"/>
      <c r="BJ345" s="388"/>
      <c r="BK345" s="388"/>
      <c r="BL345" s="388"/>
      <c r="BM345" s="388"/>
      <c r="BN345" s="388"/>
      <c r="BO345" s="388">
        <v>4.99</v>
      </c>
      <c r="BP345" s="388">
        <v>0</v>
      </c>
      <c r="BQ345" s="388">
        <v>3.99</v>
      </c>
      <c r="BR345" s="391">
        <v>5</v>
      </c>
      <c r="BS345" s="388">
        <v>3.49</v>
      </c>
      <c r="BT345" s="391">
        <v>10</v>
      </c>
      <c r="BU345" s="388">
        <v>3.25</v>
      </c>
      <c r="BV345" s="391">
        <v>20</v>
      </c>
      <c r="BW345" s="388">
        <v>3.15</v>
      </c>
      <c r="BX345" s="391">
        <v>40</v>
      </c>
      <c r="BY345" s="388">
        <v>3</v>
      </c>
    </row>
    <row r="346" spans="1:77" x14ac:dyDescent="0.25">
      <c r="A346" s="376" t="s">
        <v>1656</v>
      </c>
      <c r="B346" s="376"/>
      <c r="C346" s="376"/>
      <c r="D346" s="376"/>
      <c r="E346" s="376"/>
      <c r="F346" s="376"/>
      <c r="G346" s="376"/>
      <c r="H346" s="376"/>
      <c r="I346" s="376"/>
      <c r="J346" s="376"/>
      <c r="K346" s="376"/>
      <c r="L346" s="376" t="str">
        <f t="shared" si="5"/>
        <v/>
      </c>
      <c r="M346" s="376"/>
      <c r="N346" s="376"/>
      <c r="O346" s="376"/>
      <c r="P346" s="376"/>
      <c r="Q346" s="376"/>
      <c r="R346" s="376"/>
      <c r="S346" s="376"/>
      <c r="T346" s="376"/>
      <c r="U346" s="376"/>
      <c r="V346" s="376"/>
      <c r="W346" s="376"/>
      <c r="X346" s="376"/>
      <c r="Y346" s="376"/>
      <c r="Z346" s="376"/>
      <c r="AA346" s="376"/>
      <c r="AB346" s="376"/>
      <c r="AC346" s="376"/>
      <c r="AD346" s="376"/>
      <c r="AE346" s="394"/>
      <c r="AF346" s="376"/>
      <c r="AG346" s="376"/>
      <c r="AH346" s="376"/>
      <c r="AI346" s="376"/>
      <c r="AJ346" s="376"/>
      <c r="AK346" s="376"/>
      <c r="AL346" s="376"/>
      <c r="AM346" s="376"/>
      <c r="AN346" s="376"/>
      <c r="AO346" s="376"/>
      <c r="AP346" s="376"/>
      <c r="AQ346" s="376"/>
      <c r="AR346" s="376"/>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v>4.99</v>
      </c>
      <c r="BP346" s="376">
        <v>0</v>
      </c>
      <c r="BQ346" s="376">
        <v>3.99</v>
      </c>
      <c r="BR346" s="393">
        <v>5</v>
      </c>
      <c r="BS346" s="376">
        <v>3.49</v>
      </c>
      <c r="BT346" s="393">
        <v>10</v>
      </c>
      <c r="BU346" s="376">
        <v>3.25</v>
      </c>
      <c r="BV346" s="393">
        <v>20</v>
      </c>
      <c r="BW346" s="376">
        <v>3.15</v>
      </c>
      <c r="BX346" s="393">
        <v>40</v>
      </c>
      <c r="BY346" s="376">
        <v>3</v>
      </c>
    </row>
    <row r="347" spans="1:77" x14ac:dyDescent="0.25">
      <c r="A347" s="388" t="s">
        <v>1659</v>
      </c>
      <c r="B347" s="388"/>
      <c r="C347" s="388"/>
      <c r="D347" s="389"/>
      <c r="E347" s="388"/>
      <c r="F347" s="388"/>
      <c r="G347" s="388"/>
      <c r="H347" s="388"/>
      <c r="I347" s="388"/>
      <c r="J347" s="388"/>
      <c r="K347" s="388"/>
      <c r="L347" s="388" t="str">
        <f t="shared" si="5"/>
        <v/>
      </c>
      <c r="M347" s="388"/>
      <c r="N347" s="388"/>
      <c r="O347" s="388"/>
      <c r="P347" s="388"/>
      <c r="Q347" s="388"/>
      <c r="R347" s="388"/>
      <c r="S347" s="388"/>
      <c r="T347" s="388"/>
      <c r="U347" s="388"/>
      <c r="V347" s="388"/>
      <c r="W347" s="388"/>
      <c r="X347" s="388"/>
      <c r="Y347" s="388"/>
      <c r="Z347" s="388"/>
      <c r="AA347" s="388"/>
      <c r="AB347" s="388"/>
      <c r="AC347" s="388"/>
      <c r="AD347" s="388"/>
      <c r="AE347" s="388"/>
      <c r="AF347" s="388"/>
      <c r="AG347" s="388"/>
      <c r="AH347" s="388"/>
      <c r="AI347" s="388"/>
      <c r="AJ347" s="388"/>
      <c r="AK347" s="388"/>
      <c r="AL347" s="388"/>
      <c r="AM347" s="388"/>
      <c r="AN347" s="388"/>
      <c r="AO347" s="388"/>
      <c r="AP347" s="388"/>
      <c r="AQ347" s="388"/>
      <c r="AR347" s="388"/>
      <c r="AS347" s="388"/>
      <c r="AT347" s="388"/>
      <c r="AU347" s="388"/>
      <c r="AV347" s="388"/>
      <c r="AW347" s="388"/>
      <c r="AX347" s="388"/>
      <c r="AY347" s="388"/>
      <c r="AZ347" s="388"/>
      <c r="BA347" s="388"/>
      <c r="BB347" s="388"/>
      <c r="BC347" s="388"/>
      <c r="BD347" s="388"/>
      <c r="BE347" s="388"/>
      <c r="BF347" s="388"/>
      <c r="BG347" s="388"/>
      <c r="BH347" s="388"/>
      <c r="BI347" s="388"/>
      <c r="BJ347" s="388"/>
      <c r="BK347" s="388"/>
      <c r="BL347" s="388"/>
      <c r="BM347" s="388"/>
      <c r="BN347" s="388"/>
      <c r="BO347" s="388">
        <v>4.99</v>
      </c>
      <c r="BP347" s="388">
        <v>0</v>
      </c>
      <c r="BQ347" s="388">
        <v>3.99</v>
      </c>
      <c r="BR347" s="391">
        <v>5</v>
      </c>
      <c r="BS347" s="388">
        <v>3.49</v>
      </c>
      <c r="BT347" s="391">
        <v>10</v>
      </c>
      <c r="BU347" s="388">
        <v>3.25</v>
      </c>
      <c r="BV347" s="391">
        <v>20</v>
      </c>
      <c r="BW347" s="388">
        <v>3.15</v>
      </c>
      <c r="BX347" s="391">
        <v>40</v>
      </c>
      <c r="BY347" s="388">
        <v>3</v>
      </c>
    </row>
    <row r="348" spans="1:77" x14ac:dyDescent="0.25">
      <c r="A348" s="376" t="s">
        <v>48</v>
      </c>
      <c r="B348" s="376"/>
      <c r="C348" s="376"/>
      <c r="D348" s="392"/>
      <c r="E348" s="376"/>
      <c r="F348" s="376"/>
      <c r="G348" s="376"/>
      <c r="H348" s="376"/>
      <c r="I348" s="376"/>
      <c r="J348" s="376"/>
      <c r="K348" s="376"/>
      <c r="L348" s="376" t="str">
        <f t="shared" si="5"/>
        <v/>
      </c>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v>5.49</v>
      </c>
      <c r="BP348" s="376">
        <v>0</v>
      </c>
      <c r="BQ348" s="376">
        <v>4.99</v>
      </c>
      <c r="BR348" s="393">
        <v>3</v>
      </c>
      <c r="BS348" s="376">
        <v>4.29</v>
      </c>
      <c r="BT348" s="393">
        <v>5</v>
      </c>
      <c r="BU348" s="376">
        <v>3.99</v>
      </c>
      <c r="BV348" s="393">
        <v>10</v>
      </c>
      <c r="BW348" s="376">
        <v>3.09</v>
      </c>
      <c r="BX348" s="393">
        <v>10</v>
      </c>
      <c r="BY348" s="376">
        <v>3.09</v>
      </c>
    </row>
    <row r="349" spans="1:77" x14ac:dyDescent="0.25">
      <c r="A349" s="388" t="s">
        <v>51</v>
      </c>
      <c r="B349" s="388"/>
      <c r="C349" s="388"/>
      <c r="D349" s="389"/>
      <c r="E349" s="388"/>
      <c r="F349" s="388"/>
      <c r="G349" s="388"/>
      <c r="H349" s="388"/>
      <c r="I349" s="388"/>
      <c r="J349" s="388"/>
      <c r="K349" s="388"/>
      <c r="L349" s="388" t="str">
        <f t="shared" si="5"/>
        <v/>
      </c>
      <c r="M349" s="388"/>
      <c r="N349" s="388"/>
      <c r="O349" s="388"/>
      <c r="P349" s="388"/>
      <c r="Q349" s="388"/>
      <c r="R349" s="388"/>
      <c r="S349" s="388"/>
      <c r="T349" s="376"/>
      <c r="U349" s="388"/>
      <c r="V349" s="388"/>
      <c r="W349" s="388"/>
      <c r="X349" s="388"/>
      <c r="Y349" s="388"/>
      <c r="Z349" s="388"/>
      <c r="AA349" s="388"/>
      <c r="AB349" s="388"/>
      <c r="AC349" s="388"/>
      <c r="AD349" s="388"/>
      <c r="AE349" s="397"/>
      <c r="AF349" s="388"/>
      <c r="AG349" s="388"/>
      <c r="AH349" s="388"/>
      <c r="AI349" s="388"/>
      <c r="AJ349" s="388"/>
      <c r="AK349" s="388"/>
      <c r="AL349" s="388"/>
      <c r="AM349" s="388"/>
      <c r="AN349" s="388"/>
      <c r="AO349" s="388"/>
      <c r="AP349" s="388"/>
      <c r="AQ349" s="388"/>
      <c r="AR349" s="388"/>
      <c r="AS349" s="388"/>
      <c r="AT349" s="388"/>
      <c r="AU349" s="388"/>
      <c r="AV349" s="388"/>
      <c r="AW349" s="388"/>
      <c r="AX349" s="388"/>
      <c r="AY349" s="388"/>
      <c r="AZ349" s="388"/>
      <c r="BA349" s="388"/>
      <c r="BB349" s="388"/>
      <c r="BC349" s="388"/>
      <c r="BD349" s="388"/>
      <c r="BE349" s="388"/>
      <c r="BF349" s="388"/>
      <c r="BG349" s="388"/>
      <c r="BH349" s="388"/>
      <c r="BI349" s="388"/>
      <c r="BJ349" s="388"/>
      <c r="BK349" s="388"/>
      <c r="BL349" s="388"/>
      <c r="BM349" s="388"/>
      <c r="BN349" s="388"/>
      <c r="BO349" s="388">
        <v>4.49</v>
      </c>
      <c r="BP349" s="388">
        <v>0</v>
      </c>
      <c r="BQ349" s="388">
        <v>4.25</v>
      </c>
      <c r="BR349" s="391">
        <v>3</v>
      </c>
      <c r="BS349" s="388">
        <v>3.99</v>
      </c>
      <c r="BT349" s="391">
        <v>5</v>
      </c>
      <c r="BU349" s="388">
        <v>3.75</v>
      </c>
      <c r="BV349" s="391">
        <v>10</v>
      </c>
      <c r="BW349" s="388">
        <v>3.25</v>
      </c>
      <c r="BX349" s="391">
        <v>15</v>
      </c>
      <c r="BY349" s="388">
        <v>3.09</v>
      </c>
    </row>
    <row r="350" spans="1:77" x14ac:dyDescent="0.25">
      <c r="A350" s="376" t="s">
        <v>1439</v>
      </c>
      <c r="B350" s="376"/>
      <c r="C350" s="376"/>
      <c r="D350" s="392"/>
      <c r="E350" s="376"/>
      <c r="F350" s="376"/>
      <c r="G350" s="376"/>
      <c r="H350" s="376"/>
      <c r="I350" s="376"/>
      <c r="J350" s="376"/>
      <c r="K350" s="376"/>
      <c r="L350" s="376" t="str">
        <f t="shared" si="5"/>
        <v/>
      </c>
      <c r="M350" s="376"/>
      <c r="N350" s="376"/>
      <c r="O350" s="376"/>
      <c r="P350" s="376"/>
      <c r="Q350" s="376"/>
      <c r="R350" s="376"/>
      <c r="S350" s="376"/>
      <c r="T350" s="376"/>
      <c r="U350" s="376"/>
      <c r="V350" s="376"/>
      <c r="W350" s="376"/>
      <c r="X350" s="376"/>
      <c r="Y350" s="376"/>
      <c r="Z350" s="376"/>
      <c r="AA350" s="376"/>
      <c r="AB350" s="376"/>
      <c r="AC350" s="376"/>
      <c r="AD350" s="376"/>
      <c r="AE350" s="394"/>
      <c r="AF350" s="376"/>
      <c r="AG350" s="376"/>
      <c r="AH350" s="376"/>
      <c r="AI350" s="376"/>
      <c r="AJ350" s="376"/>
      <c r="AK350" s="376"/>
      <c r="AL350" s="376"/>
      <c r="AM350" s="376"/>
      <c r="AN350" s="376"/>
      <c r="AO350" s="376"/>
      <c r="AP350" s="376"/>
      <c r="AQ350" s="388"/>
      <c r="AR350" s="376"/>
      <c r="AS350" s="376"/>
      <c r="AT350" s="376"/>
      <c r="AU350" s="394"/>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v>8.25</v>
      </c>
      <c r="BP350" s="376">
        <v>0</v>
      </c>
      <c r="BQ350" s="376">
        <v>6.99</v>
      </c>
      <c r="BR350" s="393">
        <v>6</v>
      </c>
      <c r="BS350" s="376">
        <v>5.99</v>
      </c>
      <c r="BT350" s="393">
        <v>12</v>
      </c>
      <c r="BU350" s="376">
        <v>4.99</v>
      </c>
      <c r="BV350" s="393">
        <v>18</v>
      </c>
      <c r="BW350" s="376">
        <v>3.99</v>
      </c>
      <c r="BX350" s="393">
        <v>36</v>
      </c>
      <c r="BY350" s="376">
        <v>3.09</v>
      </c>
    </row>
    <row r="351" spans="1:77" x14ac:dyDescent="0.25">
      <c r="A351" s="388" t="s">
        <v>57</v>
      </c>
      <c r="B351" s="388"/>
      <c r="C351" s="388"/>
      <c r="D351" s="389"/>
      <c r="E351" s="388"/>
      <c r="F351" s="388"/>
      <c r="G351" s="388"/>
      <c r="H351" s="388"/>
      <c r="I351" s="388"/>
      <c r="J351" s="388"/>
      <c r="K351" s="388"/>
      <c r="L351" s="388" t="str">
        <f t="shared" si="5"/>
        <v/>
      </c>
      <c r="M351" s="388"/>
      <c r="N351" s="388"/>
      <c r="O351" s="388"/>
      <c r="P351" s="388"/>
      <c r="Q351" s="388"/>
      <c r="R351" s="388"/>
      <c r="S351" s="388"/>
      <c r="T351" s="376"/>
      <c r="U351" s="388"/>
      <c r="V351" s="388"/>
      <c r="W351" s="388"/>
      <c r="X351" s="388"/>
      <c r="Y351" s="388"/>
      <c r="Z351" s="388"/>
      <c r="AA351" s="388"/>
      <c r="AB351" s="388"/>
      <c r="AC351" s="388"/>
      <c r="AD351" s="388"/>
      <c r="AE351" s="397"/>
      <c r="AF351" s="388"/>
      <c r="AG351" s="388"/>
      <c r="AH351" s="388"/>
      <c r="AI351" s="388"/>
      <c r="AJ351" s="388"/>
      <c r="AK351" s="388"/>
      <c r="AL351" s="388"/>
      <c r="AM351" s="388"/>
      <c r="AN351" s="388"/>
      <c r="AO351" s="388"/>
      <c r="AP351" s="388"/>
      <c r="AQ351" s="388"/>
      <c r="AR351" s="388"/>
      <c r="AS351" s="388"/>
      <c r="AT351" s="388"/>
      <c r="AU351" s="390"/>
      <c r="AV351" s="388"/>
      <c r="AW351" s="388"/>
      <c r="AX351" s="388"/>
      <c r="AY351" s="388"/>
      <c r="AZ351" s="388"/>
      <c r="BA351" s="388"/>
      <c r="BB351" s="388"/>
      <c r="BC351" s="388"/>
      <c r="BD351" s="388"/>
      <c r="BE351" s="388"/>
      <c r="BF351" s="388"/>
      <c r="BG351" s="388"/>
      <c r="BH351" s="388"/>
      <c r="BI351" s="388"/>
      <c r="BJ351" s="388"/>
      <c r="BK351" s="388"/>
      <c r="BL351" s="388"/>
      <c r="BM351" s="388"/>
      <c r="BN351" s="388"/>
      <c r="BO351" s="388">
        <v>4.483333333</v>
      </c>
      <c r="BP351" s="388">
        <v>0</v>
      </c>
      <c r="BQ351" s="388">
        <v>5.4788163269999997</v>
      </c>
      <c r="BR351" s="391">
        <v>3</v>
      </c>
      <c r="BS351" s="388">
        <v>4.710244898</v>
      </c>
      <c r="BT351" s="391">
        <v>5</v>
      </c>
      <c r="BU351" s="388">
        <v>4.3808571430000001</v>
      </c>
      <c r="BV351" s="391">
        <v>7</v>
      </c>
      <c r="BW351" s="388">
        <v>3.3926938780000002</v>
      </c>
      <c r="BX351" s="391">
        <v>10</v>
      </c>
      <c r="BY351" s="388">
        <v>3.3926938780000002</v>
      </c>
    </row>
    <row r="352" spans="1:77" x14ac:dyDescent="0.25">
      <c r="A352" s="376" t="s">
        <v>1791</v>
      </c>
      <c r="B352" s="376"/>
      <c r="C352" s="376"/>
      <c r="D352" s="392"/>
      <c r="E352" s="376"/>
      <c r="F352" s="376"/>
      <c r="G352" s="376"/>
      <c r="H352" s="376"/>
      <c r="I352" s="376"/>
      <c r="J352" s="376"/>
      <c r="K352" s="376"/>
      <c r="L352" s="376" t="str">
        <f t="shared" si="5"/>
        <v/>
      </c>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v>6.028846154</v>
      </c>
      <c r="BP352" s="376">
        <v>0</v>
      </c>
      <c r="BQ352" s="376">
        <v>5.817307692</v>
      </c>
      <c r="BR352" s="393">
        <v>3</v>
      </c>
      <c r="BS352" s="376">
        <v>4.6326923080000002</v>
      </c>
      <c r="BT352" s="393">
        <v>5</v>
      </c>
      <c r="BU352" s="376">
        <v>4.2096153850000002</v>
      </c>
      <c r="BV352" s="393">
        <v>10</v>
      </c>
      <c r="BW352" s="376">
        <v>3.701923077</v>
      </c>
      <c r="BX352" s="393">
        <v>25</v>
      </c>
      <c r="BY352" s="376">
        <v>3.278846154</v>
      </c>
    </row>
    <row r="353" spans="1:77" x14ac:dyDescent="0.25">
      <c r="A353" s="388" t="s">
        <v>1792</v>
      </c>
      <c r="B353" s="388"/>
      <c r="C353" s="388"/>
      <c r="D353" s="389"/>
      <c r="E353" s="388"/>
      <c r="F353" s="388"/>
      <c r="G353" s="388"/>
      <c r="H353" s="388"/>
      <c r="I353" s="388"/>
      <c r="J353" s="388"/>
      <c r="K353" s="388"/>
      <c r="L353" s="388" t="str">
        <f t="shared" si="5"/>
        <v/>
      </c>
      <c r="M353" s="388"/>
      <c r="N353" s="388"/>
      <c r="O353" s="388"/>
      <c r="P353" s="388"/>
      <c r="Q353" s="388"/>
      <c r="R353" s="388"/>
      <c r="S353" s="388"/>
      <c r="T353" s="388"/>
      <c r="U353" s="388"/>
      <c r="V353" s="388"/>
      <c r="W353" s="388"/>
      <c r="X353" s="388"/>
      <c r="Y353" s="388"/>
      <c r="Z353" s="388"/>
      <c r="AA353" s="388"/>
      <c r="AB353" s="388"/>
      <c r="AC353" s="388"/>
      <c r="AD353" s="388"/>
      <c r="AE353" s="388"/>
      <c r="AF353" s="388"/>
      <c r="AG353" s="388"/>
      <c r="AH353" s="388"/>
      <c r="AI353" s="388"/>
      <c r="AJ353" s="388"/>
      <c r="AK353" s="388"/>
      <c r="AL353" s="388"/>
      <c r="AM353" s="388"/>
      <c r="AN353" s="388"/>
      <c r="AO353" s="388"/>
      <c r="AP353" s="388"/>
      <c r="AQ353" s="388"/>
      <c r="AR353" s="388"/>
      <c r="AS353" s="388"/>
      <c r="AT353" s="388"/>
      <c r="AU353" s="388"/>
      <c r="AV353" s="388"/>
      <c r="AW353" s="388"/>
      <c r="AX353" s="388"/>
      <c r="AY353" s="388"/>
      <c r="AZ353" s="388"/>
      <c r="BA353" s="388"/>
      <c r="BB353" s="388"/>
      <c r="BC353" s="388"/>
      <c r="BD353" s="388"/>
      <c r="BE353" s="388"/>
      <c r="BF353" s="388"/>
      <c r="BG353" s="388"/>
      <c r="BH353" s="388"/>
      <c r="BI353" s="388"/>
      <c r="BJ353" s="388"/>
      <c r="BK353" s="388"/>
      <c r="BL353" s="388"/>
      <c r="BM353" s="388"/>
      <c r="BN353" s="388"/>
      <c r="BO353" s="388">
        <v>6.028846154</v>
      </c>
      <c r="BP353" s="388">
        <v>0</v>
      </c>
      <c r="BQ353" s="388">
        <v>5.817307692</v>
      </c>
      <c r="BR353" s="391">
        <v>3</v>
      </c>
      <c r="BS353" s="388">
        <v>4.6326923080000002</v>
      </c>
      <c r="BT353" s="391">
        <v>5</v>
      </c>
      <c r="BU353" s="388">
        <v>4.2096153850000002</v>
      </c>
      <c r="BV353" s="391">
        <v>10</v>
      </c>
      <c r="BW353" s="388">
        <v>3.701923077</v>
      </c>
      <c r="BX353" s="391">
        <v>25</v>
      </c>
      <c r="BY353" s="388">
        <v>3.278846154</v>
      </c>
    </row>
    <row r="354" spans="1:77" x14ac:dyDescent="0.25">
      <c r="A354" s="376" t="s">
        <v>1410</v>
      </c>
      <c r="B354" s="376"/>
      <c r="C354" s="376"/>
      <c r="D354" s="392"/>
      <c r="E354" s="376"/>
      <c r="F354" s="376"/>
      <c r="G354" s="376"/>
      <c r="H354" s="376"/>
      <c r="I354" s="376"/>
      <c r="J354" s="376"/>
      <c r="K354" s="376"/>
      <c r="L354" s="376" t="str">
        <f t="shared" si="5"/>
        <v/>
      </c>
      <c r="M354" s="376"/>
      <c r="N354" s="376"/>
      <c r="O354" s="376"/>
      <c r="P354" s="376"/>
      <c r="Q354" s="376"/>
      <c r="R354" s="376"/>
      <c r="S354" s="376"/>
      <c r="T354" s="376"/>
      <c r="U354" s="376"/>
      <c r="V354" s="376"/>
      <c r="W354" s="376"/>
      <c r="X354" s="376"/>
      <c r="Y354" s="376"/>
      <c r="Z354" s="376"/>
      <c r="AA354" s="376"/>
      <c r="AB354" s="376"/>
      <c r="AC354" s="376"/>
      <c r="AD354" s="376"/>
      <c r="AE354" s="394"/>
      <c r="AF354" s="376"/>
      <c r="AG354" s="376"/>
      <c r="AH354" s="376"/>
      <c r="AI354" s="376"/>
      <c r="AJ354" s="376"/>
      <c r="AK354" s="376"/>
      <c r="AL354" s="376"/>
      <c r="AM354" s="376"/>
      <c r="AN354" s="376"/>
      <c r="AO354" s="376"/>
      <c r="AP354" s="376"/>
      <c r="AQ354" s="376"/>
      <c r="AR354" s="376"/>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v>4.49</v>
      </c>
      <c r="BP354" s="376">
        <v>0</v>
      </c>
      <c r="BQ354" s="376">
        <v>4.1900000000000004</v>
      </c>
      <c r="BR354" s="393">
        <v>2</v>
      </c>
      <c r="BS354" s="376">
        <v>4.05</v>
      </c>
      <c r="BT354" s="393">
        <v>5</v>
      </c>
      <c r="BU354" s="376">
        <v>3.99</v>
      </c>
      <c r="BV354" s="393">
        <v>10</v>
      </c>
      <c r="BW354" s="376">
        <v>3.65</v>
      </c>
      <c r="BX354" s="393">
        <v>20</v>
      </c>
      <c r="BY354" s="376">
        <v>3.29</v>
      </c>
    </row>
    <row r="355" spans="1:77" x14ac:dyDescent="0.25">
      <c r="A355" s="388" t="s">
        <v>181</v>
      </c>
      <c r="B355" s="388"/>
      <c r="C355" s="388"/>
      <c r="D355" s="389"/>
      <c r="E355" s="388"/>
      <c r="F355" s="388"/>
      <c r="G355" s="388"/>
      <c r="H355" s="388"/>
      <c r="I355" s="388"/>
      <c r="J355" s="388"/>
      <c r="K355" s="388"/>
      <c r="L355" s="388" t="str">
        <f t="shared" si="5"/>
        <v/>
      </c>
      <c r="M355" s="388"/>
      <c r="N355" s="388"/>
      <c r="O355" s="388"/>
      <c r="P355" s="388"/>
      <c r="Q355" s="388"/>
      <c r="R355" s="388"/>
      <c r="S355" s="388"/>
      <c r="T355" s="388"/>
      <c r="U355" s="388"/>
      <c r="V355" s="388"/>
      <c r="W355" s="388"/>
      <c r="X355" s="388"/>
      <c r="Y355" s="388"/>
      <c r="Z355" s="388"/>
      <c r="AA355" s="388"/>
      <c r="AB355" s="388"/>
      <c r="AC355" s="388"/>
      <c r="AD355" s="388"/>
      <c r="AE355" s="390"/>
      <c r="AF355" s="388"/>
      <c r="AG355" s="388"/>
      <c r="AH355" s="388"/>
      <c r="AI355" s="388"/>
      <c r="AJ355" s="388"/>
      <c r="AK355" s="388"/>
      <c r="AL355" s="388"/>
      <c r="AM355" s="388"/>
      <c r="AN355" s="388"/>
      <c r="AO355" s="388"/>
      <c r="AP355" s="388"/>
      <c r="AQ355" s="388"/>
      <c r="AR355" s="388"/>
      <c r="AS355" s="388"/>
      <c r="AT355" s="388"/>
      <c r="AU355" s="388"/>
      <c r="AV355" s="388"/>
      <c r="AW355" s="388"/>
      <c r="AX355" s="388"/>
      <c r="AY355" s="388"/>
      <c r="AZ355" s="388"/>
      <c r="BA355" s="388"/>
      <c r="BB355" s="388"/>
      <c r="BC355" s="388"/>
      <c r="BD355" s="388"/>
      <c r="BE355" s="388"/>
      <c r="BF355" s="388"/>
      <c r="BG355" s="388"/>
      <c r="BH355" s="388"/>
      <c r="BI355" s="388"/>
      <c r="BJ355" s="388"/>
      <c r="BK355" s="388"/>
      <c r="BL355" s="388"/>
      <c r="BM355" s="388"/>
      <c r="BN355" s="388"/>
      <c r="BO355" s="388">
        <v>6.99</v>
      </c>
      <c r="BP355" s="388">
        <v>0</v>
      </c>
      <c r="BQ355" s="388">
        <v>5.99</v>
      </c>
      <c r="BR355" s="391">
        <v>5</v>
      </c>
      <c r="BS355" s="388">
        <v>4.88</v>
      </c>
      <c r="BT355" s="391">
        <v>10</v>
      </c>
      <c r="BU355" s="388">
        <v>4.8499999999999996</v>
      </c>
      <c r="BV355" s="391">
        <v>20</v>
      </c>
      <c r="BW355" s="388">
        <v>4.49</v>
      </c>
      <c r="BX355" s="391">
        <v>30</v>
      </c>
      <c r="BY355" s="388">
        <v>3.49</v>
      </c>
    </row>
    <row r="356" spans="1:77" x14ac:dyDescent="0.25">
      <c r="A356" s="376" t="s">
        <v>93</v>
      </c>
      <c r="B356" s="376"/>
      <c r="C356" s="376"/>
      <c r="D356" s="392"/>
      <c r="E356" s="376"/>
      <c r="F356" s="376"/>
      <c r="G356" s="376"/>
      <c r="H356" s="376"/>
      <c r="I356" s="376"/>
      <c r="J356" s="376"/>
      <c r="K356" s="376"/>
      <c r="L356" s="376" t="str">
        <f t="shared" si="5"/>
        <v/>
      </c>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v>5.49</v>
      </c>
      <c r="BP356" s="376">
        <v>0</v>
      </c>
      <c r="BQ356" s="376">
        <v>5.25</v>
      </c>
      <c r="BR356" s="393">
        <v>5</v>
      </c>
      <c r="BS356" s="376">
        <v>4.8499999999999996</v>
      </c>
      <c r="BT356" s="393">
        <v>10</v>
      </c>
      <c r="BU356" s="376">
        <v>4.3499999999999996</v>
      </c>
      <c r="BV356" s="393">
        <v>15</v>
      </c>
      <c r="BW356" s="376">
        <v>3.99</v>
      </c>
      <c r="BX356" s="393">
        <v>25</v>
      </c>
      <c r="BY356" s="376">
        <v>3.45</v>
      </c>
    </row>
    <row r="357" spans="1:77" x14ac:dyDescent="0.25">
      <c r="A357" s="388" t="s">
        <v>1625</v>
      </c>
      <c r="B357" s="388"/>
      <c r="C357" s="388"/>
      <c r="D357" s="389"/>
      <c r="E357" s="388"/>
      <c r="F357" s="388"/>
      <c r="G357" s="388"/>
      <c r="H357" s="388"/>
      <c r="I357" s="388"/>
      <c r="J357" s="388"/>
      <c r="K357" s="388"/>
      <c r="L357" s="388" t="str">
        <f t="shared" si="5"/>
        <v/>
      </c>
      <c r="M357" s="388"/>
      <c r="N357" s="388"/>
      <c r="O357" s="388"/>
      <c r="P357" s="388"/>
      <c r="Q357" s="388"/>
      <c r="R357" s="388"/>
      <c r="S357" s="388"/>
      <c r="T357" s="388"/>
      <c r="U357" s="388"/>
      <c r="V357" s="388"/>
      <c r="W357" s="388"/>
      <c r="X357" s="388"/>
      <c r="Y357" s="388"/>
      <c r="Z357" s="388"/>
      <c r="AA357" s="388"/>
      <c r="AB357" s="388"/>
      <c r="AC357" s="388"/>
      <c r="AD357" s="388"/>
      <c r="AE357" s="390"/>
      <c r="AF357" s="388"/>
      <c r="AG357" s="388"/>
      <c r="AH357" s="388"/>
      <c r="AI357" s="388"/>
      <c r="AJ357" s="388"/>
      <c r="AK357" s="388"/>
      <c r="AL357" s="388"/>
      <c r="AM357" s="388"/>
      <c r="AN357" s="388"/>
      <c r="AO357" s="388"/>
      <c r="AP357" s="388"/>
      <c r="AQ357" s="388"/>
      <c r="AR357" s="388"/>
      <c r="AS357" s="388"/>
      <c r="AT357" s="388"/>
      <c r="AU357" s="388"/>
      <c r="AV357" s="388"/>
      <c r="AW357" s="388"/>
      <c r="AX357" s="388"/>
      <c r="AY357" s="388"/>
      <c r="AZ357" s="388"/>
      <c r="BA357" s="388"/>
      <c r="BB357" s="388"/>
      <c r="BC357" s="388"/>
      <c r="BD357" s="388"/>
      <c r="BE357" s="388"/>
      <c r="BF357" s="388"/>
      <c r="BG357" s="388"/>
      <c r="BH357" s="388"/>
      <c r="BI357" s="388"/>
      <c r="BJ357" s="388"/>
      <c r="BK357" s="388"/>
      <c r="BL357" s="388"/>
      <c r="BM357" s="388"/>
      <c r="BN357" s="388"/>
      <c r="BO357" s="388">
        <v>5.49</v>
      </c>
      <c r="BP357" s="388">
        <v>0</v>
      </c>
      <c r="BQ357" s="388">
        <v>5.29</v>
      </c>
      <c r="BR357" s="391">
        <v>2</v>
      </c>
      <c r="BS357" s="388">
        <v>4.99</v>
      </c>
      <c r="BT357" s="391">
        <v>5</v>
      </c>
      <c r="BU357" s="388">
        <v>4.49</v>
      </c>
      <c r="BV357" s="391">
        <v>10</v>
      </c>
      <c r="BW357" s="388">
        <v>3.99</v>
      </c>
      <c r="BX357" s="391">
        <v>15</v>
      </c>
      <c r="BY357" s="388">
        <v>3.39</v>
      </c>
    </row>
    <row r="358" spans="1:77" x14ac:dyDescent="0.25">
      <c r="A358" s="376" t="s">
        <v>1626</v>
      </c>
      <c r="B358" s="376"/>
      <c r="C358" s="376"/>
      <c r="D358" s="392"/>
      <c r="E358" s="376"/>
      <c r="F358" s="376"/>
      <c r="G358" s="376"/>
      <c r="H358" s="376"/>
      <c r="I358" s="376"/>
      <c r="J358" s="376"/>
      <c r="K358" s="376"/>
      <c r="L358" s="376" t="str">
        <f t="shared" si="5"/>
        <v/>
      </c>
      <c r="M358" s="376"/>
      <c r="N358" s="376"/>
      <c r="O358" s="376"/>
      <c r="P358" s="376"/>
      <c r="Q358" s="376"/>
      <c r="R358" s="376"/>
      <c r="S358" s="376"/>
      <c r="T358" s="376"/>
      <c r="U358" s="376"/>
      <c r="V358" s="376"/>
      <c r="W358" s="376"/>
      <c r="X358" s="376"/>
      <c r="Y358" s="376"/>
      <c r="Z358" s="376"/>
      <c r="AA358" s="399"/>
      <c r="AB358" s="376"/>
      <c r="AC358" s="376"/>
      <c r="AD358" s="376"/>
      <c r="AE358" s="376"/>
      <c r="AF358" s="376"/>
      <c r="AG358" s="376"/>
      <c r="AH358" s="376"/>
      <c r="AI358" s="376"/>
      <c r="AJ358" s="376"/>
      <c r="AK358" s="376"/>
      <c r="AL358" s="376"/>
      <c r="AM358" s="376"/>
      <c r="AN358" s="376"/>
      <c r="AO358" s="376"/>
      <c r="AP358" s="376"/>
      <c r="AQ358" s="376"/>
      <c r="AR358" s="376"/>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v>5.49</v>
      </c>
      <c r="BP358" s="376">
        <v>0</v>
      </c>
      <c r="BQ358" s="376">
        <v>5.29</v>
      </c>
      <c r="BR358" s="393">
        <v>2</v>
      </c>
      <c r="BS358" s="376">
        <v>4.99</v>
      </c>
      <c r="BT358" s="393">
        <v>5</v>
      </c>
      <c r="BU358" s="376">
        <v>4.49</v>
      </c>
      <c r="BV358" s="393">
        <v>10</v>
      </c>
      <c r="BW358" s="376">
        <v>3.99</v>
      </c>
      <c r="BX358" s="393">
        <v>15</v>
      </c>
      <c r="BY358" s="376">
        <v>3.39</v>
      </c>
    </row>
    <row r="359" spans="1:77" x14ac:dyDescent="0.25">
      <c r="A359" s="388" t="s">
        <v>1793</v>
      </c>
      <c r="B359" s="388"/>
      <c r="C359" s="388"/>
      <c r="D359" s="389"/>
      <c r="E359" s="388"/>
      <c r="F359" s="388"/>
      <c r="G359" s="388"/>
      <c r="H359" s="388"/>
      <c r="I359" s="388"/>
      <c r="J359" s="388"/>
      <c r="K359" s="388"/>
      <c r="L359" s="388" t="str">
        <f t="shared" si="5"/>
        <v/>
      </c>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c r="AL359" s="388"/>
      <c r="AM359" s="388"/>
      <c r="AN359" s="388"/>
      <c r="AO359" s="388"/>
      <c r="AP359" s="388"/>
      <c r="AQ359" s="388"/>
      <c r="AR359" s="388"/>
      <c r="AS359" s="388"/>
      <c r="AT359" s="388"/>
      <c r="AU359" s="388"/>
      <c r="AV359" s="388"/>
      <c r="AW359" s="388"/>
      <c r="AX359" s="388"/>
      <c r="AY359" s="388"/>
      <c r="AZ359" s="388"/>
      <c r="BA359" s="388"/>
      <c r="BB359" s="388"/>
      <c r="BC359" s="388"/>
      <c r="BD359" s="388"/>
      <c r="BE359" s="388"/>
      <c r="BF359" s="388"/>
      <c r="BG359" s="388"/>
      <c r="BH359" s="388"/>
      <c r="BI359" s="388"/>
      <c r="BJ359" s="388"/>
      <c r="BK359" s="388"/>
      <c r="BL359" s="388"/>
      <c r="BM359" s="388"/>
      <c r="BN359" s="388"/>
      <c r="BO359" s="388">
        <v>6.99</v>
      </c>
      <c r="BP359" s="388">
        <v>0</v>
      </c>
      <c r="BQ359" s="388">
        <v>6.89</v>
      </c>
      <c r="BR359" s="391">
        <v>5</v>
      </c>
      <c r="BS359" s="388">
        <v>6.75</v>
      </c>
      <c r="BT359" s="391">
        <v>15</v>
      </c>
      <c r="BU359" s="388">
        <v>6.49</v>
      </c>
      <c r="BV359" s="391">
        <v>15</v>
      </c>
      <c r="BW359" s="388">
        <v>6.49</v>
      </c>
      <c r="BX359" s="391">
        <v>15</v>
      </c>
      <c r="BY359" s="388">
        <v>6.49</v>
      </c>
    </row>
    <row r="360" spans="1:77" x14ac:dyDescent="0.25">
      <c r="A360" s="376" t="s">
        <v>1794</v>
      </c>
      <c r="B360" s="376"/>
      <c r="C360" s="376"/>
      <c r="D360" s="392"/>
      <c r="E360" s="376"/>
      <c r="F360" s="376"/>
      <c r="G360" s="376"/>
      <c r="H360" s="376"/>
      <c r="I360" s="376"/>
      <c r="J360" s="376"/>
      <c r="K360" s="376"/>
      <c r="L360" s="376" t="str">
        <f t="shared" si="5"/>
        <v/>
      </c>
      <c r="M360" s="376"/>
      <c r="N360" s="376"/>
      <c r="O360" s="376"/>
      <c r="P360" s="376"/>
      <c r="Q360" s="376"/>
      <c r="R360" s="376"/>
      <c r="S360" s="376"/>
      <c r="T360" s="376"/>
      <c r="U360" s="376"/>
      <c r="V360" s="376"/>
      <c r="W360" s="376"/>
      <c r="X360" s="376"/>
      <c r="Y360" s="376"/>
      <c r="Z360" s="376"/>
      <c r="AA360" s="376"/>
      <c r="AB360" s="376"/>
      <c r="AC360" s="376"/>
      <c r="AD360" s="376"/>
      <c r="AE360" s="394"/>
      <c r="AF360" s="376"/>
      <c r="AG360" s="376"/>
      <c r="AH360" s="376"/>
      <c r="AI360" s="376"/>
      <c r="AJ360" s="376"/>
      <c r="AK360" s="376"/>
      <c r="AL360" s="376"/>
      <c r="AM360" s="376"/>
      <c r="AN360" s="376"/>
      <c r="AO360" s="376"/>
      <c r="AP360" s="376"/>
      <c r="AQ360" s="376"/>
      <c r="AR360" s="376"/>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v>6.95</v>
      </c>
      <c r="BP360" s="376">
        <v>0</v>
      </c>
      <c r="BQ360" s="376">
        <v>4.99</v>
      </c>
      <c r="BR360" s="393">
        <v>2</v>
      </c>
      <c r="BS360" s="376">
        <v>4.8499999999999996</v>
      </c>
      <c r="BT360" s="393">
        <v>5</v>
      </c>
      <c r="BU360" s="376">
        <v>4.1500000000000004</v>
      </c>
      <c r="BV360" s="393">
        <v>10</v>
      </c>
      <c r="BW360" s="376">
        <v>3.89</v>
      </c>
      <c r="BX360" s="393">
        <v>20</v>
      </c>
      <c r="BY360" s="376">
        <v>3.49</v>
      </c>
    </row>
    <row r="361" spans="1:77" x14ac:dyDescent="0.25">
      <c r="A361" s="388" t="s">
        <v>1423</v>
      </c>
      <c r="B361" s="388"/>
      <c r="C361" s="388"/>
      <c r="D361" s="389"/>
      <c r="E361" s="388"/>
      <c r="F361" s="388"/>
      <c r="G361" s="388"/>
      <c r="H361" s="388"/>
      <c r="I361" s="388"/>
      <c r="J361" s="388"/>
      <c r="K361" s="388"/>
      <c r="L361" s="388" t="str">
        <f t="shared" si="5"/>
        <v/>
      </c>
      <c r="M361" s="388"/>
      <c r="N361" s="388"/>
      <c r="O361" s="388"/>
      <c r="P361" s="388"/>
      <c r="Q361" s="388"/>
      <c r="R361" s="388"/>
      <c r="S361" s="388"/>
      <c r="T361" s="388"/>
      <c r="U361" s="388"/>
      <c r="V361" s="388"/>
      <c r="W361" s="388"/>
      <c r="X361" s="388"/>
      <c r="Y361" s="388"/>
      <c r="Z361" s="388"/>
      <c r="AA361" s="388"/>
      <c r="AB361" s="388"/>
      <c r="AC361" s="388"/>
      <c r="AD361" s="388"/>
      <c r="AE361" s="390"/>
      <c r="AF361" s="388"/>
      <c r="AG361" s="388"/>
      <c r="AH361" s="388"/>
      <c r="AI361" s="388"/>
      <c r="AJ361" s="388"/>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v>4.99</v>
      </c>
      <c r="BP361" s="388">
        <v>0</v>
      </c>
      <c r="BQ361" s="388">
        <v>3.99</v>
      </c>
      <c r="BR361" s="391">
        <v>1</v>
      </c>
      <c r="BS361" s="388">
        <v>3.99</v>
      </c>
      <c r="BT361" s="391">
        <v>1</v>
      </c>
      <c r="BU361" s="388">
        <v>3.99</v>
      </c>
      <c r="BV361" s="391">
        <v>1</v>
      </c>
      <c r="BW361" s="388">
        <v>3.99</v>
      </c>
      <c r="BX361" s="391">
        <v>1</v>
      </c>
      <c r="BY361" s="388">
        <v>3.99</v>
      </c>
    </row>
    <row r="362" spans="1:77" x14ac:dyDescent="0.25">
      <c r="A362" s="376" t="s">
        <v>1424</v>
      </c>
      <c r="B362" s="376"/>
      <c r="C362" s="376"/>
      <c r="D362" s="392"/>
      <c r="E362" s="376"/>
      <c r="F362" s="376"/>
      <c r="G362" s="376"/>
      <c r="H362" s="376"/>
      <c r="I362" s="376"/>
      <c r="J362" s="376"/>
      <c r="K362" s="376"/>
      <c r="L362" s="376" t="str">
        <f t="shared" si="5"/>
        <v/>
      </c>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v>4.99</v>
      </c>
      <c r="BP362" s="376">
        <v>0</v>
      </c>
      <c r="BQ362" s="376">
        <v>3.99</v>
      </c>
      <c r="BR362" s="393">
        <v>1</v>
      </c>
      <c r="BS362" s="376">
        <v>3.99</v>
      </c>
      <c r="BT362" s="393">
        <v>1</v>
      </c>
      <c r="BU362" s="376">
        <v>3.99</v>
      </c>
      <c r="BV362" s="393">
        <v>1</v>
      </c>
      <c r="BW362" s="376">
        <v>3.99</v>
      </c>
      <c r="BX362" s="393">
        <v>1</v>
      </c>
      <c r="BY362" s="376">
        <v>3.99</v>
      </c>
    </row>
    <row r="363" spans="1:77" x14ac:dyDescent="0.25">
      <c r="A363" s="388" t="s">
        <v>1425</v>
      </c>
      <c r="B363" s="388"/>
      <c r="C363" s="388"/>
      <c r="D363" s="389"/>
      <c r="E363" s="388"/>
      <c r="F363" s="388"/>
      <c r="G363" s="388"/>
      <c r="H363" s="388"/>
      <c r="I363" s="388"/>
      <c r="J363" s="388"/>
      <c r="K363" s="388"/>
      <c r="L363" s="388" t="str">
        <f t="shared" si="5"/>
        <v/>
      </c>
      <c r="M363" s="388"/>
      <c r="N363" s="388"/>
      <c r="O363" s="388"/>
      <c r="P363" s="388"/>
      <c r="Q363" s="388"/>
      <c r="R363" s="388"/>
      <c r="S363" s="388"/>
      <c r="T363" s="388"/>
      <c r="U363" s="388"/>
      <c r="V363" s="388"/>
      <c r="W363" s="388"/>
      <c r="X363" s="388"/>
      <c r="Y363" s="388"/>
      <c r="Z363" s="388"/>
      <c r="AA363" s="388"/>
      <c r="AB363" s="388"/>
      <c r="AC363" s="388"/>
      <c r="AD363" s="388"/>
      <c r="AE363" s="390"/>
      <c r="AF363" s="388"/>
      <c r="AG363" s="388"/>
      <c r="AH363" s="388"/>
      <c r="AI363" s="388"/>
      <c r="AJ363" s="388"/>
      <c r="AK363" s="388"/>
      <c r="AL363" s="388"/>
      <c r="AM363" s="388"/>
      <c r="AN363" s="388"/>
      <c r="AO363" s="388"/>
      <c r="AP363" s="388"/>
      <c r="AQ363" s="388"/>
      <c r="AR363" s="388"/>
      <c r="AS363" s="388"/>
      <c r="AT363" s="388"/>
      <c r="AU363" s="388"/>
      <c r="AV363" s="388"/>
      <c r="AW363" s="388"/>
      <c r="AX363" s="388"/>
      <c r="AY363" s="388"/>
      <c r="AZ363" s="388"/>
      <c r="BA363" s="388"/>
      <c r="BB363" s="388"/>
      <c r="BC363" s="388"/>
      <c r="BD363" s="388"/>
      <c r="BE363" s="388"/>
      <c r="BF363" s="388"/>
      <c r="BG363" s="388"/>
      <c r="BH363" s="388"/>
      <c r="BI363" s="388"/>
      <c r="BJ363" s="388"/>
      <c r="BK363" s="388"/>
      <c r="BL363" s="388"/>
      <c r="BM363" s="388"/>
      <c r="BN363" s="388"/>
      <c r="BO363" s="388">
        <v>4.99</v>
      </c>
      <c r="BP363" s="388">
        <v>0</v>
      </c>
      <c r="BQ363" s="388">
        <v>3.99</v>
      </c>
      <c r="BR363" s="391">
        <v>1</v>
      </c>
      <c r="BS363" s="388">
        <v>3.99</v>
      </c>
      <c r="BT363" s="391">
        <v>1</v>
      </c>
      <c r="BU363" s="388">
        <v>3.99</v>
      </c>
      <c r="BV363" s="391">
        <v>1</v>
      </c>
      <c r="BW363" s="388">
        <v>3.99</v>
      </c>
      <c r="BX363" s="391">
        <v>1</v>
      </c>
      <c r="BY363" s="388">
        <v>3.99</v>
      </c>
    </row>
    <row r="364" spans="1:77" x14ac:dyDescent="0.25">
      <c r="A364" s="376" t="s">
        <v>1421</v>
      </c>
      <c r="B364" s="376"/>
      <c r="C364" s="376"/>
      <c r="D364" s="392"/>
      <c r="E364" s="376"/>
      <c r="F364" s="376"/>
      <c r="G364" s="376"/>
      <c r="H364" s="376"/>
      <c r="I364" s="376"/>
      <c r="J364" s="376"/>
      <c r="K364" s="376"/>
      <c r="L364" s="376" t="str">
        <f t="shared" si="5"/>
        <v/>
      </c>
      <c r="M364" s="376"/>
      <c r="N364" s="376"/>
      <c r="O364" s="376"/>
      <c r="P364" s="376"/>
      <c r="Q364" s="376"/>
      <c r="R364" s="376"/>
      <c r="S364" s="376"/>
      <c r="T364" s="376"/>
      <c r="U364" s="376"/>
      <c r="V364" s="376"/>
      <c r="W364" s="376"/>
      <c r="X364" s="376"/>
      <c r="Y364" s="376"/>
      <c r="Z364" s="376"/>
      <c r="AA364" s="376"/>
      <c r="AB364" s="376"/>
      <c r="AC364" s="376"/>
      <c r="AD364" s="376"/>
      <c r="AE364" s="394"/>
      <c r="AF364" s="376"/>
      <c r="AG364" s="376"/>
      <c r="AH364" s="376"/>
      <c r="AI364" s="376"/>
      <c r="AJ364" s="376"/>
      <c r="AK364" s="376"/>
      <c r="AL364" s="376"/>
      <c r="AM364" s="376"/>
      <c r="AN364" s="376"/>
      <c r="AO364" s="376"/>
      <c r="AP364" s="376"/>
      <c r="AQ364" s="376"/>
      <c r="AR364" s="376"/>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v>4.99</v>
      </c>
      <c r="BP364" s="376">
        <v>0</v>
      </c>
      <c r="BQ364" s="376">
        <v>3.99</v>
      </c>
      <c r="BR364" s="393">
        <v>1</v>
      </c>
      <c r="BS364" s="376">
        <v>3.99</v>
      </c>
      <c r="BT364" s="393">
        <v>1</v>
      </c>
      <c r="BU364" s="376">
        <v>3.99</v>
      </c>
      <c r="BV364" s="393">
        <v>1</v>
      </c>
      <c r="BW364" s="376">
        <v>3.99</v>
      </c>
      <c r="BX364" s="393">
        <v>1</v>
      </c>
      <c r="BY364" s="376">
        <v>3.99</v>
      </c>
    </row>
    <row r="365" spans="1:77" x14ac:dyDescent="0.25">
      <c r="A365" s="388" t="s">
        <v>1422</v>
      </c>
      <c r="B365" s="388"/>
      <c r="C365" s="388"/>
      <c r="D365" s="389"/>
      <c r="E365" s="388"/>
      <c r="F365" s="388"/>
      <c r="G365" s="388"/>
      <c r="H365" s="388"/>
      <c r="I365" s="388"/>
      <c r="J365" s="388"/>
      <c r="K365" s="388"/>
      <c r="L365" s="388" t="str">
        <f t="shared" si="5"/>
        <v/>
      </c>
      <c r="M365" s="388"/>
      <c r="N365" s="388"/>
      <c r="O365" s="388"/>
      <c r="P365" s="388"/>
      <c r="Q365" s="388"/>
      <c r="R365" s="388"/>
      <c r="S365" s="388"/>
      <c r="T365" s="388"/>
      <c r="U365" s="388"/>
      <c r="V365" s="388"/>
      <c r="W365" s="388"/>
      <c r="X365" s="388"/>
      <c r="Y365" s="388"/>
      <c r="Z365" s="388"/>
      <c r="AA365" s="388"/>
      <c r="AB365" s="388"/>
      <c r="AC365" s="388"/>
      <c r="AD365" s="388"/>
      <c r="AE365" s="388"/>
      <c r="AF365" s="388"/>
      <c r="AG365" s="388"/>
      <c r="AH365" s="388"/>
      <c r="AI365" s="388"/>
      <c r="AJ365" s="388"/>
      <c r="AK365" s="388"/>
      <c r="AL365" s="388"/>
      <c r="AM365" s="388"/>
      <c r="AN365" s="388"/>
      <c r="AO365" s="388"/>
      <c r="AP365" s="388"/>
      <c r="AQ365" s="388"/>
      <c r="AR365" s="388"/>
      <c r="AS365" s="388"/>
      <c r="AT365" s="388"/>
      <c r="AU365" s="388"/>
      <c r="AV365" s="388"/>
      <c r="AW365" s="388"/>
      <c r="AX365" s="388"/>
      <c r="AY365" s="388"/>
      <c r="AZ365" s="388"/>
      <c r="BA365" s="388"/>
      <c r="BB365" s="388"/>
      <c r="BC365" s="388"/>
      <c r="BD365" s="388"/>
      <c r="BE365" s="388"/>
      <c r="BF365" s="388"/>
      <c r="BG365" s="388"/>
      <c r="BH365" s="388"/>
      <c r="BI365" s="388"/>
      <c r="BJ365" s="388"/>
      <c r="BK365" s="388"/>
      <c r="BL365" s="388"/>
      <c r="BM365" s="388"/>
      <c r="BN365" s="388"/>
      <c r="BO365" s="388">
        <v>4.99</v>
      </c>
      <c r="BP365" s="388">
        <v>0</v>
      </c>
      <c r="BQ365" s="388">
        <v>3.99</v>
      </c>
      <c r="BR365" s="391">
        <v>1</v>
      </c>
      <c r="BS365" s="388">
        <v>3.99</v>
      </c>
      <c r="BT365" s="391">
        <v>1</v>
      </c>
      <c r="BU365" s="388">
        <v>3.99</v>
      </c>
      <c r="BV365" s="391">
        <v>1</v>
      </c>
      <c r="BW365" s="388">
        <v>3.99</v>
      </c>
      <c r="BX365" s="391">
        <v>1</v>
      </c>
      <c r="BY365" s="388">
        <v>3.99</v>
      </c>
    </row>
    <row r="366" spans="1:77" x14ac:dyDescent="0.25">
      <c r="A366" s="376" t="s">
        <v>152</v>
      </c>
      <c r="B366" s="376"/>
      <c r="C366" s="376"/>
      <c r="D366" s="392"/>
      <c r="E366" s="376"/>
      <c r="F366" s="376"/>
      <c r="G366" s="376"/>
      <c r="H366" s="376"/>
      <c r="I366" s="376"/>
      <c r="J366" s="376"/>
      <c r="K366" s="376"/>
      <c r="L366" s="376" t="str">
        <f t="shared" si="5"/>
        <v/>
      </c>
      <c r="M366" s="376"/>
      <c r="N366" s="376"/>
      <c r="O366" s="376"/>
      <c r="P366" s="376"/>
      <c r="Q366" s="376"/>
      <c r="R366" s="376"/>
      <c r="S366" s="376"/>
      <c r="T366" s="376"/>
      <c r="U366" s="376"/>
      <c r="V366" s="376"/>
      <c r="W366" s="376"/>
      <c r="X366" s="376"/>
      <c r="Y366" s="376"/>
      <c r="Z366" s="376"/>
      <c r="AA366" s="388"/>
      <c r="AB366" s="376"/>
      <c r="AC366" s="376"/>
      <c r="AD366" s="376"/>
      <c r="AE366" s="394"/>
      <c r="AF366" s="376"/>
      <c r="AG366" s="376"/>
      <c r="AH366" s="376"/>
      <c r="AI366" s="376"/>
      <c r="AJ366" s="376"/>
      <c r="AK366" s="376"/>
      <c r="AL366" s="376"/>
      <c r="AM366" s="376"/>
      <c r="AN366" s="376"/>
      <c r="AO366" s="376"/>
      <c r="AP366" s="376"/>
      <c r="AQ366" s="376"/>
      <c r="AR366" s="376"/>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v>4.983333333</v>
      </c>
      <c r="BP366" s="376">
        <v>0</v>
      </c>
      <c r="BQ366" s="376">
        <v>4.5999999999999996</v>
      </c>
      <c r="BR366" s="393">
        <v>2</v>
      </c>
      <c r="BS366" s="376">
        <v>3.990213523</v>
      </c>
      <c r="BT366" s="393">
        <v>10</v>
      </c>
      <c r="BU366" s="376">
        <v>3.5176471089999999</v>
      </c>
      <c r="BV366" s="393">
        <v>10</v>
      </c>
      <c r="BW366" s="376">
        <v>3.5176471089999999</v>
      </c>
      <c r="BX366" s="393">
        <v>10</v>
      </c>
      <c r="BY366" s="376">
        <v>3.5176471089999999</v>
      </c>
    </row>
    <row r="367" spans="1:77" x14ac:dyDescent="0.25">
      <c r="A367" s="388" t="s">
        <v>1595</v>
      </c>
      <c r="B367" s="388"/>
      <c r="C367" s="388"/>
      <c r="D367" s="389"/>
      <c r="E367" s="388"/>
      <c r="F367" s="388"/>
      <c r="G367" s="388"/>
      <c r="H367" s="388"/>
      <c r="I367" s="388"/>
      <c r="J367" s="388"/>
      <c r="K367" s="388"/>
      <c r="L367" s="388" t="str">
        <f t="shared" si="5"/>
        <v/>
      </c>
      <c r="M367" s="388"/>
      <c r="N367" s="388"/>
      <c r="O367" s="388"/>
      <c r="P367" s="388"/>
      <c r="Q367" s="388"/>
      <c r="R367" s="388"/>
      <c r="S367" s="388"/>
      <c r="T367" s="388"/>
      <c r="U367" s="388"/>
      <c r="V367" s="388"/>
      <c r="W367" s="388"/>
      <c r="X367" s="388"/>
      <c r="Y367" s="388"/>
      <c r="Z367" s="388"/>
      <c r="AA367" s="388"/>
      <c r="AB367" s="388"/>
      <c r="AC367" s="388"/>
      <c r="AD367" s="388"/>
      <c r="AE367" s="388"/>
      <c r="AF367" s="388"/>
      <c r="AG367" s="388"/>
      <c r="AH367" s="388"/>
      <c r="AI367" s="388"/>
      <c r="AJ367" s="388"/>
      <c r="AK367" s="388"/>
      <c r="AL367" s="388"/>
      <c r="AM367" s="388"/>
      <c r="AN367" s="388"/>
      <c r="AO367" s="388"/>
      <c r="AP367" s="388"/>
      <c r="AQ367" s="388"/>
      <c r="AR367" s="388"/>
      <c r="AS367" s="388"/>
      <c r="AT367" s="388"/>
      <c r="AU367" s="388"/>
      <c r="AV367" s="388"/>
      <c r="AW367" s="388"/>
      <c r="AX367" s="388"/>
      <c r="AY367" s="388"/>
      <c r="AZ367" s="388"/>
      <c r="BA367" s="388"/>
      <c r="BB367" s="388"/>
      <c r="BC367" s="388"/>
      <c r="BD367" s="388"/>
      <c r="BE367" s="388"/>
      <c r="BF367" s="388"/>
      <c r="BG367" s="388"/>
      <c r="BH367" s="388"/>
      <c r="BI367" s="388"/>
      <c r="BJ367" s="388"/>
      <c r="BK367" s="388"/>
      <c r="BL367" s="388"/>
      <c r="BM367" s="388"/>
      <c r="BN367" s="388"/>
      <c r="BO367" s="388">
        <v>4.95</v>
      </c>
      <c r="BP367" s="388">
        <v>0</v>
      </c>
      <c r="BQ367" s="388">
        <v>4.49</v>
      </c>
      <c r="BR367" s="391">
        <v>10</v>
      </c>
      <c r="BS367" s="388">
        <v>3.89</v>
      </c>
      <c r="BT367" s="391">
        <v>30</v>
      </c>
      <c r="BU367" s="388">
        <v>3.85</v>
      </c>
      <c r="BV367" s="391">
        <v>50</v>
      </c>
      <c r="BW367" s="388">
        <v>3.75</v>
      </c>
      <c r="BX367" s="391">
        <v>100</v>
      </c>
      <c r="BY367" s="388">
        <v>3.6</v>
      </c>
    </row>
    <row r="368" spans="1:77" x14ac:dyDescent="0.25">
      <c r="A368" s="376" t="s">
        <v>1415</v>
      </c>
      <c r="B368" s="376"/>
      <c r="C368" s="376"/>
      <c r="D368" s="392"/>
      <c r="E368" s="376"/>
      <c r="F368" s="376"/>
      <c r="G368" s="376"/>
      <c r="H368" s="376"/>
      <c r="I368" s="376"/>
      <c r="J368" s="376"/>
      <c r="K368" s="376"/>
      <c r="L368" s="376" t="str">
        <f t="shared" si="5"/>
        <v/>
      </c>
      <c r="M368" s="376"/>
      <c r="N368" s="376"/>
      <c r="O368" s="376"/>
      <c r="P368" s="376"/>
      <c r="Q368" s="376"/>
      <c r="R368" s="376"/>
      <c r="S368" s="376"/>
      <c r="T368" s="376"/>
      <c r="U368" s="376"/>
      <c r="V368" s="376"/>
      <c r="W368" s="376"/>
      <c r="X368" s="376"/>
      <c r="Y368" s="376"/>
      <c r="Z368" s="376"/>
      <c r="AA368" s="376"/>
      <c r="AB368" s="376"/>
      <c r="AC368" s="376"/>
      <c r="AD368" s="376"/>
      <c r="AE368" s="394"/>
      <c r="AF368" s="376"/>
      <c r="AG368" s="376"/>
      <c r="AH368" s="376"/>
      <c r="AI368" s="376"/>
      <c r="AJ368" s="376"/>
      <c r="AK368" s="376"/>
      <c r="AL368" s="376"/>
      <c r="AM368" s="376"/>
      <c r="AN368" s="376"/>
      <c r="AO368" s="376"/>
      <c r="AP368" s="376"/>
      <c r="AQ368" s="376"/>
      <c r="AR368" s="376"/>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v>5.99</v>
      </c>
      <c r="BP368" s="376">
        <v>0</v>
      </c>
      <c r="BQ368" s="376">
        <v>5.79</v>
      </c>
      <c r="BR368" s="393">
        <v>2</v>
      </c>
      <c r="BS368" s="376">
        <v>5.25</v>
      </c>
      <c r="BT368" s="393">
        <v>5</v>
      </c>
      <c r="BU368" s="376">
        <v>4.99</v>
      </c>
      <c r="BV368" s="393">
        <v>12</v>
      </c>
      <c r="BW368" s="376">
        <v>3.99</v>
      </c>
      <c r="BX368" s="393">
        <v>24</v>
      </c>
      <c r="BY368" s="376">
        <v>3.59</v>
      </c>
    </row>
    <row r="369" spans="1:77" x14ac:dyDescent="0.25">
      <c r="A369" s="388" t="s">
        <v>270</v>
      </c>
      <c r="B369" s="388"/>
      <c r="C369" s="388"/>
      <c r="D369" s="389"/>
      <c r="E369" s="388"/>
      <c r="F369" s="388"/>
      <c r="G369" s="388"/>
      <c r="H369" s="388"/>
      <c r="I369" s="388"/>
      <c r="J369" s="388"/>
      <c r="K369" s="388"/>
      <c r="L369" s="388" t="str">
        <f t="shared" si="5"/>
        <v/>
      </c>
      <c r="M369" s="388"/>
      <c r="N369" s="388"/>
      <c r="O369" s="388"/>
      <c r="P369" s="388"/>
      <c r="Q369" s="388"/>
      <c r="R369" s="388"/>
      <c r="S369" s="388"/>
      <c r="T369" s="388"/>
      <c r="U369" s="388"/>
      <c r="V369" s="388"/>
      <c r="W369" s="388"/>
      <c r="X369" s="388"/>
      <c r="Y369" s="388"/>
      <c r="Z369" s="388"/>
      <c r="AA369" s="388"/>
      <c r="AB369" s="388"/>
      <c r="AC369" s="388"/>
      <c r="AD369" s="388"/>
      <c r="AE369" s="390"/>
      <c r="AF369" s="388"/>
      <c r="AG369" s="388"/>
      <c r="AH369" s="388"/>
      <c r="AI369" s="388"/>
      <c r="AJ369" s="388"/>
      <c r="AK369" s="388"/>
      <c r="AL369" s="388"/>
      <c r="AM369" s="388"/>
      <c r="AN369" s="388"/>
      <c r="AO369" s="388"/>
      <c r="AP369" s="388"/>
      <c r="AQ369" s="388"/>
      <c r="AR369" s="388"/>
      <c r="AS369" s="388"/>
      <c r="AT369" s="388"/>
      <c r="AU369" s="388"/>
      <c r="AV369" s="388"/>
      <c r="AW369" s="388"/>
      <c r="AX369" s="388"/>
      <c r="AY369" s="388"/>
      <c r="AZ369" s="388"/>
      <c r="BA369" s="388"/>
      <c r="BB369" s="388"/>
      <c r="BC369" s="388"/>
      <c r="BD369" s="388"/>
      <c r="BE369" s="388"/>
      <c r="BF369" s="388"/>
      <c r="BG369" s="388"/>
      <c r="BH369" s="388"/>
      <c r="BI369" s="388"/>
      <c r="BJ369" s="388"/>
      <c r="BK369" s="388"/>
      <c r="BL369" s="388"/>
      <c r="BM369" s="388"/>
      <c r="BN369" s="388"/>
      <c r="BO369" s="388">
        <v>6.99</v>
      </c>
      <c r="BP369" s="388">
        <v>0</v>
      </c>
      <c r="BQ369" s="388">
        <v>5.99</v>
      </c>
      <c r="BR369" s="391">
        <v>5</v>
      </c>
      <c r="BS369" s="388">
        <v>4.99</v>
      </c>
      <c r="BT369" s="391">
        <v>10</v>
      </c>
      <c r="BU369" s="388">
        <v>3.56</v>
      </c>
      <c r="BV369" s="391">
        <v>10</v>
      </c>
      <c r="BW369" s="388">
        <v>3.56</v>
      </c>
      <c r="BX369" s="391">
        <v>10</v>
      </c>
      <c r="BY369" s="388">
        <v>3.56</v>
      </c>
    </row>
    <row r="370" spans="1:77" x14ac:dyDescent="0.25">
      <c r="A370" s="376" t="s">
        <v>336</v>
      </c>
      <c r="B370" s="376"/>
      <c r="C370" s="376"/>
      <c r="D370" s="392"/>
      <c r="E370" s="376"/>
      <c r="F370" s="376"/>
      <c r="G370" s="376"/>
      <c r="H370" s="376"/>
      <c r="I370" s="376"/>
      <c r="J370" s="376"/>
      <c r="K370" s="376"/>
      <c r="L370" s="376" t="str">
        <f t="shared" si="5"/>
        <v/>
      </c>
      <c r="M370" s="376"/>
      <c r="N370" s="376"/>
      <c r="O370" s="376"/>
      <c r="P370" s="376"/>
      <c r="Q370" s="376"/>
      <c r="R370" s="376"/>
      <c r="S370" s="376"/>
      <c r="T370" s="376"/>
      <c r="U370" s="376"/>
      <c r="V370" s="376"/>
      <c r="W370" s="376"/>
      <c r="X370" s="376"/>
      <c r="Y370" s="376"/>
      <c r="Z370" s="376"/>
      <c r="AA370" s="388"/>
      <c r="AB370" s="376"/>
      <c r="AC370" s="376"/>
      <c r="AD370" s="376"/>
      <c r="AE370" s="394"/>
      <c r="AF370" s="376"/>
      <c r="AG370" s="376"/>
      <c r="AH370" s="376"/>
      <c r="AI370" s="376"/>
      <c r="AJ370" s="376"/>
      <c r="AK370" s="376"/>
      <c r="AL370" s="376"/>
      <c r="AM370" s="376"/>
      <c r="AN370" s="376"/>
      <c r="AO370" s="376"/>
      <c r="AP370" s="376"/>
      <c r="AQ370" s="376"/>
      <c r="AR370" s="376"/>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v>6.99</v>
      </c>
      <c r="BP370" s="376">
        <v>0</v>
      </c>
      <c r="BQ370" s="376">
        <v>5.99</v>
      </c>
      <c r="BR370" s="393">
        <v>5</v>
      </c>
      <c r="BS370" s="376">
        <v>4.99</v>
      </c>
      <c r="BT370" s="393">
        <v>10</v>
      </c>
      <c r="BU370" s="376">
        <v>3.56</v>
      </c>
      <c r="BV370" s="393">
        <v>10</v>
      </c>
      <c r="BW370" s="376">
        <v>3.56</v>
      </c>
      <c r="BX370" s="393">
        <v>10</v>
      </c>
      <c r="BY370" s="376">
        <v>3.56</v>
      </c>
    </row>
    <row r="371" spans="1:77" x14ac:dyDescent="0.25">
      <c r="A371" s="388" t="s">
        <v>179</v>
      </c>
      <c r="B371" s="388"/>
      <c r="C371" s="388"/>
      <c r="D371" s="389"/>
      <c r="E371" s="388"/>
      <c r="F371" s="388"/>
      <c r="G371" s="388"/>
      <c r="H371" s="388"/>
      <c r="I371" s="388"/>
      <c r="J371" s="388"/>
      <c r="K371" s="388"/>
      <c r="L371" s="388" t="str">
        <f t="shared" si="5"/>
        <v/>
      </c>
      <c r="M371" s="388"/>
      <c r="N371" s="388"/>
      <c r="O371" s="388"/>
      <c r="P371" s="388"/>
      <c r="Q371" s="388"/>
      <c r="R371" s="388"/>
      <c r="S371" s="388"/>
      <c r="T371" s="388"/>
      <c r="U371" s="388"/>
      <c r="V371" s="388"/>
      <c r="W371" s="388"/>
      <c r="X371" s="388"/>
      <c r="Y371" s="388"/>
      <c r="Z371" s="388"/>
      <c r="AA371" s="388"/>
      <c r="AB371" s="388"/>
      <c r="AC371" s="388"/>
      <c r="AD371" s="388"/>
      <c r="AE371" s="390"/>
      <c r="AF371" s="388"/>
      <c r="AG371" s="388"/>
      <c r="AH371" s="388"/>
      <c r="AI371" s="388"/>
      <c r="AJ371" s="388"/>
      <c r="AK371" s="388"/>
      <c r="AL371" s="388"/>
      <c r="AM371" s="388"/>
      <c r="AN371" s="388"/>
      <c r="AO371" s="388"/>
      <c r="AP371" s="388"/>
      <c r="AQ371" s="388"/>
      <c r="AR371" s="388"/>
      <c r="AS371" s="388"/>
      <c r="AT371" s="388"/>
      <c r="AU371" s="388"/>
      <c r="AV371" s="388"/>
      <c r="AW371" s="388"/>
      <c r="AX371" s="388"/>
      <c r="AY371" s="388"/>
      <c r="AZ371" s="388"/>
      <c r="BA371" s="388"/>
      <c r="BB371" s="388"/>
      <c r="BC371" s="388"/>
      <c r="BD371" s="388"/>
      <c r="BE371" s="388"/>
      <c r="BF371" s="388"/>
      <c r="BG371" s="388"/>
      <c r="BH371" s="388"/>
      <c r="BI371" s="388"/>
      <c r="BJ371" s="388"/>
      <c r="BK371" s="388"/>
      <c r="BL371" s="388"/>
      <c r="BM371" s="388"/>
      <c r="BN371" s="388"/>
      <c r="BO371" s="388">
        <v>5.49</v>
      </c>
      <c r="BP371" s="388">
        <v>0</v>
      </c>
      <c r="BQ371" s="388">
        <v>4.79</v>
      </c>
      <c r="BR371" s="391">
        <v>5</v>
      </c>
      <c r="BS371" s="388">
        <v>3.69</v>
      </c>
      <c r="BT371" s="391">
        <v>10</v>
      </c>
      <c r="BU371" s="388">
        <v>3.63</v>
      </c>
      <c r="BV371" s="391">
        <v>10</v>
      </c>
      <c r="BW371" s="388">
        <v>3.63</v>
      </c>
      <c r="BX371" s="391">
        <v>10</v>
      </c>
      <c r="BY371" s="388">
        <v>3.63</v>
      </c>
    </row>
    <row r="372" spans="1:77" x14ac:dyDescent="0.25">
      <c r="A372" s="376" t="s">
        <v>28</v>
      </c>
      <c r="B372" s="376"/>
      <c r="C372" s="376"/>
      <c r="D372" s="392"/>
      <c r="E372" s="376"/>
      <c r="F372" s="376"/>
      <c r="G372" s="376"/>
      <c r="H372" s="376"/>
      <c r="I372" s="376"/>
      <c r="J372" s="376"/>
      <c r="K372" s="376"/>
      <c r="L372" s="376" t="str">
        <f t="shared" si="5"/>
        <v/>
      </c>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v>7.99</v>
      </c>
      <c r="BP372" s="376">
        <v>0</v>
      </c>
      <c r="BQ372" s="376">
        <v>6.99</v>
      </c>
      <c r="BR372" s="393">
        <v>2</v>
      </c>
      <c r="BS372" s="376">
        <v>5.99</v>
      </c>
      <c r="BT372" s="393">
        <v>5</v>
      </c>
      <c r="BU372" s="376">
        <v>5.49</v>
      </c>
      <c r="BV372" s="393">
        <v>10</v>
      </c>
      <c r="BW372" s="376">
        <v>4.99</v>
      </c>
      <c r="BX372" s="393">
        <v>60</v>
      </c>
      <c r="BY372" s="376">
        <v>3.75</v>
      </c>
    </row>
    <row r="373" spans="1:77" x14ac:dyDescent="0.25">
      <c r="A373" s="388" t="s">
        <v>1632</v>
      </c>
      <c r="B373" s="388"/>
      <c r="C373" s="388"/>
      <c r="D373" s="389"/>
      <c r="E373" s="388"/>
      <c r="F373" s="388"/>
      <c r="G373" s="388"/>
      <c r="H373" s="388"/>
      <c r="I373" s="388"/>
      <c r="J373" s="388"/>
      <c r="K373" s="388"/>
      <c r="L373" s="388" t="str">
        <f t="shared" si="5"/>
        <v/>
      </c>
      <c r="M373" s="388"/>
      <c r="N373" s="388"/>
      <c r="O373" s="388"/>
      <c r="P373" s="388"/>
      <c r="Q373" s="388"/>
      <c r="R373" s="388"/>
      <c r="S373" s="388"/>
      <c r="T373" s="388"/>
      <c r="U373" s="388"/>
      <c r="V373" s="388"/>
      <c r="W373" s="388"/>
      <c r="X373" s="388"/>
      <c r="Y373" s="388"/>
      <c r="Z373" s="388"/>
      <c r="AA373" s="388"/>
      <c r="AB373" s="388"/>
      <c r="AC373" s="388"/>
      <c r="AD373" s="388"/>
      <c r="AE373" s="390"/>
      <c r="AF373" s="388"/>
      <c r="AG373" s="388"/>
      <c r="AH373" s="388"/>
      <c r="AI373" s="388"/>
      <c r="AJ373" s="388"/>
      <c r="AK373" s="388"/>
      <c r="AL373" s="388"/>
      <c r="AM373" s="388"/>
      <c r="AN373" s="388"/>
      <c r="AO373" s="388"/>
      <c r="AP373" s="388"/>
      <c r="AQ373" s="388"/>
      <c r="AR373" s="388"/>
      <c r="AS373" s="388"/>
      <c r="AT373" s="388"/>
      <c r="AU373" s="388"/>
      <c r="AV373" s="388"/>
      <c r="AW373" s="388"/>
      <c r="AX373" s="388"/>
      <c r="AY373" s="388"/>
      <c r="AZ373" s="388"/>
      <c r="BA373" s="388"/>
      <c r="BB373" s="388"/>
      <c r="BC373" s="388"/>
      <c r="BD373" s="388"/>
      <c r="BE373" s="388"/>
      <c r="BF373" s="388"/>
      <c r="BG373" s="388"/>
      <c r="BH373" s="388"/>
      <c r="BI373" s="388"/>
      <c r="BJ373" s="388"/>
      <c r="BK373" s="388"/>
      <c r="BL373" s="388"/>
      <c r="BM373" s="388"/>
      <c r="BN373" s="388"/>
      <c r="BO373" s="388">
        <v>9.99</v>
      </c>
      <c r="BP373" s="388">
        <v>0</v>
      </c>
      <c r="BQ373" s="388">
        <v>8.99</v>
      </c>
      <c r="BR373" s="391">
        <v>2</v>
      </c>
      <c r="BS373" s="388">
        <v>8.49</v>
      </c>
      <c r="BT373" s="391">
        <v>5</v>
      </c>
      <c r="BU373" s="388">
        <v>6.99</v>
      </c>
      <c r="BV373" s="391">
        <v>10</v>
      </c>
      <c r="BW373" s="388">
        <v>5.99</v>
      </c>
      <c r="BX373" s="391">
        <v>20</v>
      </c>
      <c r="BY373" s="388">
        <v>3.99</v>
      </c>
    </row>
    <row r="374" spans="1:77" x14ac:dyDescent="0.25">
      <c r="A374" s="376" t="s">
        <v>1634</v>
      </c>
      <c r="B374" s="376"/>
      <c r="C374" s="392"/>
      <c r="D374" s="392"/>
      <c r="E374" s="376"/>
      <c r="F374" s="376"/>
      <c r="G374" s="376"/>
      <c r="H374" s="376"/>
      <c r="I374" s="376"/>
      <c r="J374" s="376"/>
      <c r="K374" s="376"/>
      <c r="L374" s="376" t="str">
        <f t="shared" si="5"/>
        <v/>
      </c>
      <c r="M374" s="376"/>
      <c r="N374" s="376"/>
      <c r="O374" s="376"/>
      <c r="P374" s="376"/>
      <c r="Q374" s="376"/>
      <c r="R374" s="376"/>
      <c r="S374" s="376"/>
      <c r="T374" s="376"/>
      <c r="U374" s="376"/>
      <c r="V374" s="376"/>
      <c r="W374" s="376"/>
      <c r="X374" s="376"/>
      <c r="Y374" s="376"/>
      <c r="Z374" s="376"/>
      <c r="AA374" s="376"/>
      <c r="AB374" s="376"/>
      <c r="AC374" s="376"/>
      <c r="AD374" s="376"/>
      <c r="AE374" s="394"/>
      <c r="AF374" s="376"/>
      <c r="AG374" s="376"/>
      <c r="AH374" s="376"/>
      <c r="AI374" s="376"/>
      <c r="AJ374" s="376"/>
      <c r="AK374" s="376"/>
      <c r="AL374" s="376"/>
      <c r="AM374" s="376"/>
      <c r="AN374" s="376"/>
      <c r="AO374" s="376"/>
      <c r="AP374" s="376"/>
      <c r="AQ374" s="399"/>
      <c r="AR374" s="376"/>
      <c r="AS374" s="376"/>
      <c r="AT374" s="376"/>
      <c r="AU374" s="394"/>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v>9.99</v>
      </c>
      <c r="BP374" s="376">
        <v>0</v>
      </c>
      <c r="BQ374" s="376">
        <v>8.99</v>
      </c>
      <c r="BR374" s="393">
        <v>2</v>
      </c>
      <c r="BS374" s="376">
        <v>8.49</v>
      </c>
      <c r="BT374" s="393">
        <v>5</v>
      </c>
      <c r="BU374" s="376">
        <v>6.99</v>
      </c>
      <c r="BV374" s="393">
        <v>10</v>
      </c>
      <c r="BW374" s="376">
        <v>5.99</v>
      </c>
      <c r="BX374" s="393">
        <v>20</v>
      </c>
      <c r="BY374" s="376">
        <v>3.99</v>
      </c>
    </row>
    <row r="375" spans="1:77" x14ac:dyDescent="0.25">
      <c r="A375" s="388" t="s">
        <v>1633</v>
      </c>
      <c r="B375" s="388"/>
      <c r="C375" s="389"/>
      <c r="D375" s="389"/>
      <c r="E375" s="388"/>
      <c r="F375" s="388"/>
      <c r="G375" s="388"/>
      <c r="H375" s="388"/>
      <c r="I375" s="388"/>
      <c r="J375" s="388"/>
      <c r="K375" s="388"/>
      <c r="L375" s="388" t="str">
        <f t="shared" si="5"/>
        <v/>
      </c>
      <c r="M375" s="388"/>
      <c r="N375" s="388"/>
      <c r="O375" s="388"/>
      <c r="P375" s="388"/>
      <c r="Q375" s="388"/>
      <c r="R375" s="388"/>
      <c r="S375" s="388"/>
      <c r="T375" s="388"/>
      <c r="U375" s="388"/>
      <c r="V375" s="388"/>
      <c r="W375" s="388"/>
      <c r="X375" s="388"/>
      <c r="Y375" s="388"/>
      <c r="Z375" s="388"/>
      <c r="AA375" s="388"/>
      <c r="AB375" s="388"/>
      <c r="AC375" s="388"/>
      <c r="AD375" s="388"/>
      <c r="AE375" s="390"/>
      <c r="AF375" s="388"/>
      <c r="AG375" s="388"/>
      <c r="AH375" s="388"/>
      <c r="AI375" s="388"/>
      <c r="AJ375" s="388"/>
      <c r="AK375" s="388"/>
      <c r="AL375" s="388"/>
      <c r="AM375" s="388"/>
      <c r="AN375" s="388"/>
      <c r="AO375" s="388"/>
      <c r="AP375" s="388"/>
      <c r="AQ375" s="388"/>
      <c r="AR375" s="388"/>
      <c r="AS375" s="388"/>
      <c r="AT375" s="388"/>
      <c r="AU375" s="388"/>
      <c r="AV375" s="388"/>
      <c r="AW375" s="388"/>
      <c r="AX375" s="388"/>
      <c r="AY375" s="388"/>
      <c r="AZ375" s="388"/>
      <c r="BA375" s="388"/>
      <c r="BB375" s="388"/>
      <c r="BC375" s="388"/>
      <c r="BD375" s="388"/>
      <c r="BE375" s="388"/>
      <c r="BF375" s="388"/>
      <c r="BG375" s="388"/>
      <c r="BH375" s="388"/>
      <c r="BI375" s="388"/>
      <c r="BJ375" s="388"/>
      <c r="BK375" s="388"/>
      <c r="BL375" s="388"/>
      <c r="BM375" s="388"/>
      <c r="BN375" s="388"/>
      <c r="BO375" s="388">
        <v>9.99</v>
      </c>
      <c r="BP375" s="388">
        <v>0</v>
      </c>
      <c r="BQ375" s="388">
        <v>8.99</v>
      </c>
      <c r="BR375" s="391">
        <v>2</v>
      </c>
      <c r="BS375" s="388">
        <v>8.49</v>
      </c>
      <c r="BT375" s="391">
        <v>5</v>
      </c>
      <c r="BU375" s="388">
        <v>6.99</v>
      </c>
      <c r="BV375" s="391">
        <v>10</v>
      </c>
      <c r="BW375" s="388">
        <v>5.99</v>
      </c>
      <c r="BX375" s="391">
        <v>20</v>
      </c>
      <c r="BY375" s="388">
        <v>3.99</v>
      </c>
    </row>
    <row r="376" spans="1:77" x14ac:dyDescent="0.25">
      <c r="A376" s="376" t="s">
        <v>180</v>
      </c>
      <c r="B376" s="376"/>
      <c r="C376" s="376"/>
      <c r="D376" s="392"/>
      <c r="E376" s="376"/>
      <c r="F376" s="376"/>
      <c r="G376" s="376"/>
      <c r="H376" s="376"/>
      <c r="I376" s="376"/>
      <c r="J376" s="376"/>
      <c r="K376" s="376"/>
      <c r="L376" s="376" t="str">
        <f t="shared" si="5"/>
        <v/>
      </c>
      <c r="M376" s="376"/>
      <c r="N376" s="376"/>
      <c r="O376" s="376"/>
      <c r="P376" s="376"/>
      <c r="Q376" s="376"/>
      <c r="R376" s="376"/>
      <c r="S376" s="376"/>
      <c r="T376" s="376"/>
      <c r="U376" s="376"/>
      <c r="V376" s="376"/>
      <c r="W376" s="376"/>
      <c r="X376" s="376"/>
      <c r="Y376" s="376"/>
      <c r="Z376" s="376"/>
      <c r="AA376" s="376"/>
      <c r="AB376" s="376"/>
      <c r="AC376" s="376"/>
      <c r="AD376" s="376"/>
      <c r="AE376" s="394"/>
      <c r="AF376" s="376"/>
      <c r="AG376" s="376"/>
      <c r="AH376" s="376"/>
      <c r="AI376" s="376"/>
      <c r="AJ376" s="376"/>
      <c r="AK376" s="376"/>
      <c r="AL376" s="376"/>
      <c r="AM376" s="376"/>
      <c r="AN376" s="376"/>
      <c r="AO376" s="376"/>
      <c r="AP376" s="376"/>
      <c r="AQ376" s="376"/>
      <c r="AR376" s="376"/>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v>5.49</v>
      </c>
      <c r="BP376" s="376">
        <v>0</v>
      </c>
      <c r="BQ376" s="376">
        <v>4.79</v>
      </c>
      <c r="BR376" s="393">
        <v>5</v>
      </c>
      <c r="BS376" s="376">
        <v>3.89</v>
      </c>
      <c r="BT376" s="393">
        <v>10</v>
      </c>
      <c r="BU376" s="376">
        <v>3.83</v>
      </c>
      <c r="BV376" s="393">
        <v>10</v>
      </c>
      <c r="BW376" s="376">
        <v>3.83</v>
      </c>
      <c r="BX376" s="393">
        <v>10</v>
      </c>
      <c r="BY376" s="376">
        <v>3.83</v>
      </c>
    </row>
    <row r="377" spans="1:77" x14ac:dyDescent="0.25">
      <c r="A377" s="388" t="s">
        <v>44</v>
      </c>
      <c r="B377" s="388"/>
      <c r="C377" s="388"/>
      <c r="D377" s="389"/>
      <c r="E377" s="388"/>
      <c r="F377" s="388"/>
      <c r="G377" s="388"/>
      <c r="H377" s="388"/>
      <c r="I377" s="388"/>
      <c r="J377" s="388"/>
      <c r="K377" s="388"/>
      <c r="L377" s="388" t="str">
        <f t="shared" si="5"/>
        <v/>
      </c>
      <c r="M377" s="388"/>
      <c r="N377" s="388"/>
      <c r="O377" s="388"/>
      <c r="P377" s="388"/>
      <c r="Q377" s="388"/>
      <c r="R377" s="388"/>
      <c r="S377" s="388"/>
      <c r="T377" s="388"/>
      <c r="U377" s="388"/>
      <c r="V377" s="388"/>
      <c r="W377" s="388"/>
      <c r="X377" s="388"/>
      <c r="Y377" s="388"/>
      <c r="Z377" s="388"/>
      <c r="AA377" s="388"/>
      <c r="AB377" s="388"/>
      <c r="AC377" s="388"/>
      <c r="AD377" s="388"/>
      <c r="AE377" s="390"/>
      <c r="AF377" s="388"/>
      <c r="AG377" s="388"/>
      <c r="AH377" s="388"/>
      <c r="AI377" s="388"/>
      <c r="AJ377" s="388"/>
      <c r="AK377" s="388"/>
      <c r="AL377" s="388"/>
      <c r="AM377" s="388"/>
      <c r="AN377" s="388"/>
      <c r="AO377" s="388"/>
      <c r="AP377" s="388"/>
      <c r="AQ377" s="388"/>
      <c r="AR377" s="388"/>
      <c r="AS377" s="388"/>
      <c r="AT377" s="388"/>
      <c r="AU377" s="388"/>
      <c r="AV377" s="388"/>
      <c r="AW377" s="388"/>
      <c r="AX377" s="388"/>
      <c r="AY377" s="388"/>
      <c r="AZ377" s="388"/>
      <c r="BA377" s="388"/>
      <c r="BB377" s="388"/>
      <c r="BC377" s="388"/>
      <c r="BD377" s="388"/>
      <c r="BE377" s="388"/>
      <c r="BF377" s="388"/>
      <c r="BG377" s="388"/>
      <c r="BH377" s="388"/>
      <c r="BI377" s="388"/>
      <c r="BJ377" s="388"/>
      <c r="BK377" s="388"/>
      <c r="BL377" s="388"/>
      <c r="BM377" s="388"/>
      <c r="BN377" s="388"/>
      <c r="BO377" s="388">
        <v>5.39</v>
      </c>
      <c r="BP377" s="388">
        <v>0</v>
      </c>
      <c r="BQ377" s="388">
        <v>4.99</v>
      </c>
      <c r="BR377" s="391">
        <v>10</v>
      </c>
      <c r="BS377" s="388">
        <v>4.75</v>
      </c>
      <c r="BT377" s="391">
        <v>20</v>
      </c>
      <c r="BU377" s="388">
        <v>4.49</v>
      </c>
      <c r="BV377" s="391">
        <v>30</v>
      </c>
      <c r="BW377" s="388">
        <v>4.25</v>
      </c>
      <c r="BX377" s="391">
        <v>50</v>
      </c>
      <c r="BY377" s="388">
        <v>3.89</v>
      </c>
    </row>
    <row r="378" spans="1:77" x14ac:dyDescent="0.25">
      <c r="A378" s="376" t="s">
        <v>1699</v>
      </c>
      <c r="B378" s="376"/>
      <c r="C378" s="392"/>
      <c r="D378" s="392"/>
      <c r="E378" s="376"/>
      <c r="F378" s="376"/>
      <c r="G378" s="376"/>
      <c r="H378" s="376"/>
      <c r="I378" s="376"/>
      <c r="J378" s="376"/>
      <c r="K378" s="376"/>
      <c r="L378" s="376" t="str">
        <f t="shared" si="5"/>
        <v/>
      </c>
      <c r="M378" s="376"/>
      <c r="N378" s="376"/>
      <c r="O378" s="376"/>
      <c r="P378" s="376"/>
      <c r="Q378" s="376"/>
      <c r="R378" s="376"/>
      <c r="S378" s="376"/>
      <c r="T378" s="376"/>
      <c r="U378" s="376"/>
      <c r="V378" s="376"/>
      <c r="W378" s="376"/>
      <c r="X378" s="376"/>
      <c r="Y378" s="376"/>
      <c r="Z378" s="376"/>
      <c r="AA378" s="376"/>
      <c r="AB378" s="376"/>
      <c r="AC378" s="376"/>
      <c r="AD378" s="376"/>
      <c r="AE378" s="395"/>
      <c r="AF378" s="376"/>
      <c r="AG378" s="376"/>
      <c r="AH378" s="376"/>
      <c r="AI378" s="376"/>
      <c r="AJ378" s="376"/>
      <c r="AK378" s="376"/>
      <c r="AL378" s="376"/>
      <c r="AM378" s="376"/>
      <c r="AN378" s="376"/>
      <c r="AO378" s="376"/>
      <c r="AP378" s="376"/>
      <c r="AQ378" s="376"/>
      <c r="AR378" s="376"/>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v>6.49</v>
      </c>
      <c r="BP378" s="376">
        <v>0</v>
      </c>
      <c r="BQ378" s="376">
        <v>5.99</v>
      </c>
      <c r="BR378" s="393">
        <v>2</v>
      </c>
      <c r="BS378" s="376">
        <v>5.25</v>
      </c>
      <c r="BT378" s="393">
        <v>5</v>
      </c>
      <c r="BU378" s="376">
        <v>4.8499999999999996</v>
      </c>
      <c r="BV378" s="393">
        <v>20</v>
      </c>
      <c r="BW378" s="376">
        <v>4.25</v>
      </c>
      <c r="BX378" s="393">
        <v>40</v>
      </c>
      <c r="BY378" s="376">
        <v>3.95</v>
      </c>
    </row>
    <row r="379" spans="1:77" x14ac:dyDescent="0.25">
      <c r="A379" s="388" t="s">
        <v>1692</v>
      </c>
      <c r="B379" s="388"/>
      <c r="C379" s="388"/>
      <c r="D379" s="389"/>
      <c r="E379" s="388"/>
      <c r="F379" s="388"/>
      <c r="G379" s="388"/>
      <c r="H379" s="388"/>
      <c r="I379" s="388"/>
      <c r="J379" s="388"/>
      <c r="K379" s="388"/>
      <c r="L379" s="388" t="str">
        <f t="shared" si="5"/>
        <v/>
      </c>
      <c r="M379" s="388"/>
      <c r="N379" s="388"/>
      <c r="O379" s="388"/>
      <c r="P379" s="388"/>
      <c r="Q379" s="388"/>
      <c r="R379" s="388"/>
      <c r="S379" s="388"/>
      <c r="T379" s="388"/>
      <c r="U379" s="388"/>
      <c r="V379" s="388"/>
      <c r="W379" s="388"/>
      <c r="X379" s="388"/>
      <c r="Y379" s="388"/>
      <c r="Z379" s="388"/>
      <c r="AA379" s="388"/>
      <c r="AB379" s="388"/>
      <c r="AC379" s="388"/>
      <c r="AD379" s="388"/>
      <c r="AE379" s="390"/>
      <c r="AF379" s="388"/>
      <c r="AG379" s="388"/>
      <c r="AH379" s="388"/>
      <c r="AI379" s="388"/>
      <c r="AJ379" s="388"/>
      <c r="AK379" s="388"/>
      <c r="AL379" s="388"/>
      <c r="AM379" s="388"/>
      <c r="AN379" s="388"/>
      <c r="AO379" s="388"/>
      <c r="AP379" s="388"/>
      <c r="AQ379" s="388"/>
      <c r="AR379" s="388"/>
      <c r="AS379" s="388"/>
      <c r="AT379" s="388"/>
      <c r="AU379" s="388"/>
      <c r="AV379" s="388"/>
      <c r="AW379" s="388"/>
      <c r="AX379" s="388"/>
      <c r="AY379" s="388"/>
      <c r="AZ379" s="388"/>
      <c r="BA379" s="388"/>
      <c r="BB379" s="388"/>
      <c r="BC379" s="388"/>
      <c r="BD379" s="388"/>
      <c r="BE379" s="388"/>
      <c r="BF379" s="388"/>
      <c r="BG379" s="388"/>
      <c r="BH379" s="388"/>
      <c r="BI379" s="388"/>
      <c r="BJ379" s="388"/>
      <c r="BK379" s="388"/>
      <c r="BL379" s="388"/>
      <c r="BM379" s="388"/>
      <c r="BN379" s="388"/>
      <c r="BO379" s="388">
        <v>6.49</v>
      </c>
      <c r="BP379" s="388">
        <v>0</v>
      </c>
      <c r="BQ379" s="388">
        <v>5.99</v>
      </c>
      <c r="BR379" s="391">
        <v>2</v>
      </c>
      <c r="BS379" s="388">
        <v>5.25</v>
      </c>
      <c r="BT379" s="391">
        <v>5</v>
      </c>
      <c r="BU379" s="388">
        <v>4.8499999999999996</v>
      </c>
      <c r="BV379" s="391">
        <v>14</v>
      </c>
      <c r="BW379" s="388">
        <v>4.3499999999999996</v>
      </c>
      <c r="BX379" s="391">
        <v>28</v>
      </c>
      <c r="BY379" s="388">
        <v>3.95</v>
      </c>
    </row>
    <row r="380" spans="1:77" x14ac:dyDescent="0.25">
      <c r="A380" s="376" t="s">
        <v>1693</v>
      </c>
      <c r="B380" s="376"/>
      <c r="C380" s="376"/>
      <c r="D380" s="392"/>
      <c r="E380" s="376"/>
      <c r="F380" s="376"/>
      <c r="G380" s="376"/>
      <c r="H380" s="376"/>
      <c r="I380" s="376"/>
      <c r="J380" s="376"/>
      <c r="K380" s="376"/>
      <c r="L380" s="376" t="str">
        <f t="shared" si="5"/>
        <v/>
      </c>
      <c r="M380" s="376"/>
      <c r="N380" s="376"/>
      <c r="O380" s="376"/>
      <c r="P380" s="376"/>
      <c r="Q380" s="376"/>
      <c r="R380" s="376"/>
      <c r="S380" s="376"/>
      <c r="T380" s="376"/>
      <c r="U380" s="376"/>
      <c r="V380" s="376"/>
      <c r="W380" s="376"/>
      <c r="X380" s="376"/>
      <c r="Y380" s="376"/>
      <c r="Z380" s="376"/>
      <c r="AA380" s="376"/>
      <c r="AB380" s="376"/>
      <c r="AC380" s="376"/>
      <c r="AD380" s="376"/>
      <c r="AE380" s="394"/>
      <c r="AF380" s="376"/>
      <c r="AG380" s="376"/>
      <c r="AH380" s="376"/>
      <c r="AI380" s="376"/>
      <c r="AJ380" s="376"/>
      <c r="AK380" s="376"/>
      <c r="AL380" s="376"/>
      <c r="AM380" s="376"/>
      <c r="AN380" s="376"/>
      <c r="AO380" s="376"/>
      <c r="AP380" s="376"/>
      <c r="AQ380" s="376"/>
      <c r="AR380" s="376"/>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v>6.49</v>
      </c>
      <c r="BP380" s="376">
        <v>0</v>
      </c>
      <c r="BQ380" s="376">
        <v>5.99</v>
      </c>
      <c r="BR380" s="393">
        <v>2</v>
      </c>
      <c r="BS380" s="376">
        <v>5.25</v>
      </c>
      <c r="BT380" s="393">
        <v>5</v>
      </c>
      <c r="BU380" s="376">
        <v>4.8499999999999996</v>
      </c>
      <c r="BV380" s="393">
        <v>14</v>
      </c>
      <c r="BW380" s="376">
        <v>4.3499999999999996</v>
      </c>
      <c r="BX380" s="393">
        <v>28</v>
      </c>
      <c r="BY380" s="376">
        <v>3.95</v>
      </c>
    </row>
    <row r="381" spans="1:77" x14ac:dyDescent="0.25">
      <c r="A381" s="388" t="s">
        <v>1694</v>
      </c>
      <c r="B381" s="388"/>
      <c r="C381" s="388"/>
      <c r="D381" s="389"/>
      <c r="E381" s="388"/>
      <c r="F381" s="388"/>
      <c r="G381" s="388"/>
      <c r="H381" s="388"/>
      <c r="I381" s="388"/>
      <c r="J381" s="388"/>
      <c r="K381" s="388"/>
      <c r="L381" s="388" t="str">
        <f t="shared" si="5"/>
        <v/>
      </c>
      <c r="M381" s="388"/>
      <c r="N381" s="388"/>
      <c r="O381" s="388"/>
      <c r="P381" s="388"/>
      <c r="Q381" s="388"/>
      <c r="R381" s="388"/>
      <c r="S381" s="388"/>
      <c r="T381" s="388"/>
      <c r="U381" s="388"/>
      <c r="V381" s="388"/>
      <c r="W381" s="388"/>
      <c r="X381" s="388"/>
      <c r="Y381" s="388"/>
      <c r="Z381" s="388"/>
      <c r="AA381" s="388"/>
      <c r="AB381" s="388"/>
      <c r="AC381" s="388"/>
      <c r="AD381" s="388"/>
      <c r="AE381" s="390"/>
      <c r="AF381" s="388"/>
      <c r="AG381" s="388"/>
      <c r="AH381" s="388"/>
      <c r="AI381" s="388"/>
      <c r="AJ381" s="388"/>
      <c r="AK381" s="388"/>
      <c r="AL381" s="388"/>
      <c r="AM381" s="388"/>
      <c r="AN381" s="388"/>
      <c r="AO381" s="388"/>
      <c r="AP381" s="388"/>
      <c r="AQ381" s="388"/>
      <c r="AR381" s="388"/>
      <c r="AS381" s="388"/>
      <c r="AT381" s="388"/>
      <c r="AU381" s="388"/>
      <c r="AV381" s="388"/>
      <c r="AW381" s="388"/>
      <c r="AX381" s="388"/>
      <c r="AY381" s="388"/>
      <c r="AZ381" s="388"/>
      <c r="BA381" s="388"/>
      <c r="BB381" s="388"/>
      <c r="BC381" s="388"/>
      <c r="BD381" s="388"/>
      <c r="BE381" s="388"/>
      <c r="BF381" s="388"/>
      <c r="BG381" s="388"/>
      <c r="BH381" s="388"/>
      <c r="BI381" s="388"/>
      <c r="BJ381" s="388"/>
      <c r="BK381" s="388"/>
      <c r="BL381" s="388"/>
      <c r="BM381" s="388"/>
      <c r="BN381" s="388"/>
      <c r="BO381" s="388">
        <v>6.49</v>
      </c>
      <c r="BP381" s="388">
        <v>0</v>
      </c>
      <c r="BQ381" s="388">
        <v>5.99</v>
      </c>
      <c r="BR381" s="391">
        <v>2</v>
      </c>
      <c r="BS381" s="388">
        <v>5.25</v>
      </c>
      <c r="BT381" s="391">
        <v>5</v>
      </c>
      <c r="BU381" s="388">
        <v>4.8499999999999996</v>
      </c>
      <c r="BV381" s="391">
        <v>14</v>
      </c>
      <c r="BW381" s="388">
        <v>4.3499999999999996</v>
      </c>
      <c r="BX381" s="391">
        <v>28</v>
      </c>
      <c r="BY381" s="388">
        <v>3.95</v>
      </c>
    </row>
    <row r="382" spans="1:77" x14ac:dyDescent="0.25">
      <c r="A382" s="376" t="s">
        <v>1695</v>
      </c>
      <c r="B382" s="376"/>
      <c r="C382" s="376"/>
      <c r="D382" s="392"/>
      <c r="E382" s="376"/>
      <c r="F382" s="376"/>
      <c r="G382" s="376"/>
      <c r="H382" s="376"/>
      <c r="I382" s="376"/>
      <c r="J382" s="376"/>
      <c r="K382" s="376"/>
      <c r="L382" s="376" t="str">
        <f t="shared" si="5"/>
        <v/>
      </c>
      <c r="M382" s="376"/>
      <c r="N382" s="376"/>
      <c r="O382" s="376"/>
      <c r="P382" s="376"/>
      <c r="Q382" s="376"/>
      <c r="R382" s="376"/>
      <c r="S382" s="376"/>
      <c r="T382" s="376"/>
      <c r="U382" s="376"/>
      <c r="V382" s="376"/>
      <c r="W382" s="376"/>
      <c r="X382" s="376"/>
      <c r="Y382" s="376"/>
      <c r="Z382" s="376"/>
      <c r="AA382" s="388"/>
      <c r="AB382" s="376"/>
      <c r="AC382" s="376"/>
      <c r="AD382" s="376"/>
      <c r="AE382" s="394"/>
      <c r="AF382" s="376"/>
      <c r="AG382" s="376"/>
      <c r="AH382" s="376"/>
      <c r="AI382" s="376"/>
      <c r="AJ382" s="376"/>
      <c r="AK382" s="376"/>
      <c r="AL382" s="376"/>
      <c r="AM382" s="376"/>
      <c r="AN382" s="376"/>
      <c r="AO382" s="376"/>
      <c r="AP382" s="376"/>
      <c r="AQ382" s="376"/>
      <c r="AR382" s="376"/>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v>6.49</v>
      </c>
      <c r="BP382" s="376">
        <v>0</v>
      </c>
      <c r="BQ382" s="376">
        <v>5.99</v>
      </c>
      <c r="BR382" s="393">
        <v>2</v>
      </c>
      <c r="BS382" s="376">
        <v>5.25</v>
      </c>
      <c r="BT382" s="393">
        <v>5</v>
      </c>
      <c r="BU382" s="376">
        <v>4.8499999999999996</v>
      </c>
      <c r="BV382" s="393">
        <v>14</v>
      </c>
      <c r="BW382" s="376">
        <v>4.3499999999999996</v>
      </c>
      <c r="BX382" s="393">
        <v>28</v>
      </c>
      <c r="BY382" s="376">
        <v>3.95</v>
      </c>
    </row>
    <row r="383" spans="1:77" x14ac:dyDescent="0.25">
      <c r="A383" s="388" t="s">
        <v>1329</v>
      </c>
      <c r="B383" s="388"/>
      <c r="C383" s="388"/>
      <c r="D383" s="389"/>
      <c r="E383" s="388"/>
      <c r="F383" s="388"/>
      <c r="G383" s="388"/>
      <c r="H383" s="388"/>
      <c r="I383" s="388"/>
      <c r="J383" s="388"/>
      <c r="K383" s="388"/>
      <c r="L383" s="388" t="str">
        <f t="shared" si="5"/>
        <v/>
      </c>
      <c r="M383" s="388"/>
      <c r="N383" s="388"/>
      <c r="O383" s="388"/>
      <c r="P383" s="388"/>
      <c r="Q383" s="388"/>
      <c r="R383" s="388"/>
      <c r="S383" s="388"/>
      <c r="T383" s="388"/>
      <c r="U383" s="388"/>
      <c r="V383" s="388"/>
      <c r="W383" s="388"/>
      <c r="X383" s="388"/>
      <c r="Y383" s="388"/>
      <c r="Z383" s="388"/>
      <c r="AA383" s="388"/>
      <c r="AB383" s="388"/>
      <c r="AC383" s="388"/>
      <c r="AD383" s="388"/>
      <c r="AE383" s="390"/>
      <c r="AF383" s="388"/>
      <c r="AG383" s="388"/>
      <c r="AH383" s="388"/>
      <c r="AI383" s="388"/>
      <c r="AJ383" s="388"/>
      <c r="AK383" s="388"/>
      <c r="AL383" s="388"/>
      <c r="AM383" s="388"/>
      <c r="AN383" s="388"/>
      <c r="AO383" s="388"/>
      <c r="AP383" s="388"/>
      <c r="AQ383" s="388"/>
      <c r="AR383" s="388"/>
      <c r="AS383" s="388"/>
      <c r="AT383" s="388"/>
      <c r="AU383" s="388"/>
      <c r="AV383" s="388"/>
      <c r="AW383" s="388"/>
      <c r="AX383" s="388"/>
      <c r="AY383" s="388"/>
      <c r="AZ383" s="388"/>
      <c r="BA383" s="388"/>
      <c r="BB383" s="388"/>
      <c r="BC383" s="388"/>
      <c r="BD383" s="388"/>
      <c r="BE383" s="388"/>
      <c r="BF383" s="388"/>
      <c r="BG383" s="388"/>
      <c r="BH383" s="388"/>
      <c r="BI383" s="388"/>
      <c r="BJ383" s="388"/>
      <c r="BK383" s="388"/>
      <c r="BL383" s="388"/>
      <c r="BM383" s="388"/>
      <c r="BN383" s="388"/>
      <c r="BO383" s="388">
        <v>5.99</v>
      </c>
      <c r="BP383" s="388">
        <v>0</v>
      </c>
      <c r="BQ383" s="388">
        <v>5.75</v>
      </c>
      <c r="BR383" s="391">
        <v>2</v>
      </c>
      <c r="BS383" s="388">
        <v>5.49</v>
      </c>
      <c r="BT383" s="391">
        <v>5</v>
      </c>
      <c r="BU383" s="388">
        <v>4.99</v>
      </c>
      <c r="BV383" s="391">
        <v>8</v>
      </c>
      <c r="BW383" s="388">
        <v>4.49</v>
      </c>
      <c r="BX383" s="391">
        <v>20</v>
      </c>
      <c r="BY383" s="388">
        <v>3.99</v>
      </c>
    </row>
    <row r="384" spans="1:77" x14ac:dyDescent="0.25">
      <c r="A384" s="376" t="s">
        <v>151</v>
      </c>
      <c r="B384" s="376"/>
      <c r="C384" s="376"/>
      <c r="D384" s="392"/>
      <c r="E384" s="376"/>
      <c r="F384" s="376"/>
      <c r="G384" s="376"/>
      <c r="H384" s="376"/>
      <c r="I384" s="376"/>
      <c r="J384" s="376"/>
      <c r="K384" s="376"/>
      <c r="L384" s="376" t="str">
        <f t="shared" si="5"/>
        <v/>
      </c>
      <c r="M384" s="376"/>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c r="AK384" s="376"/>
      <c r="AL384" s="376"/>
      <c r="AM384" s="376"/>
      <c r="AN384" s="376"/>
      <c r="AO384" s="376"/>
      <c r="AP384" s="376"/>
      <c r="AQ384" s="376"/>
      <c r="AR384" s="376"/>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v>5.8166666669999998</v>
      </c>
      <c r="BP384" s="376">
        <v>0</v>
      </c>
      <c r="BQ384" s="376">
        <v>5.3692307689999996</v>
      </c>
      <c r="BR384" s="393">
        <v>2</v>
      </c>
      <c r="BS384" s="376">
        <v>4.6710670729999997</v>
      </c>
      <c r="BT384" s="393">
        <v>10</v>
      </c>
      <c r="BU384" s="376">
        <v>4.1058823220000003</v>
      </c>
      <c r="BV384" s="393">
        <v>10</v>
      </c>
      <c r="BW384" s="376">
        <v>4.1058823220000003</v>
      </c>
      <c r="BX384" s="393">
        <v>10</v>
      </c>
      <c r="BY384" s="376">
        <v>4.1058823220000003</v>
      </c>
    </row>
    <row r="385" spans="1:77" x14ac:dyDescent="0.25">
      <c r="A385" s="388" t="s">
        <v>32</v>
      </c>
      <c r="B385" s="388"/>
      <c r="C385" s="388"/>
      <c r="D385" s="389"/>
      <c r="E385" s="388"/>
      <c r="F385" s="388"/>
      <c r="G385" s="388"/>
      <c r="H385" s="388"/>
      <c r="I385" s="388"/>
      <c r="J385" s="388"/>
      <c r="K385" s="388"/>
      <c r="L385" s="388" t="str">
        <f t="shared" si="5"/>
        <v/>
      </c>
      <c r="M385" s="388"/>
      <c r="N385" s="388"/>
      <c r="O385" s="388"/>
      <c r="P385" s="388"/>
      <c r="Q385" s="388"/>
      <c r="R385" s="388"/>
      <c r="S385" s="388"/>
      <c r="T385" s="388"/>
      <c r="U385" s="388"/>
      <c r="V385" s="388"/>
      <c r="W385" s="388"/>
      <c r="X385" s="388"/>
      <c r="Y385" s="388"/>
      <c r="Z385" s="388"/>
      <c r="AA385" s="388"/>
      <c r="AB385" s="388"/>
      <c r="AC385" s="388"/>
      <c r="AD385" s="388"/>
      <c r="AE385" s="390"/>
      <c r="AF385" s="388"/>
      <c r="AG385" s="388"/>
      <c r="AH385" s="388"/>
      <c r="AI385" s="388"/>
      <c r="AJ385" s="388"/>
      <c r="AK385" s="388"/>
      <c r="AL385" s="388"/>
      <c r="AM385" s="388"/>
      <c r="AN385" s="388"/>
      <c r="AO385" s="388"/>
      <c r="AP385" s="388"/>
      <c r="AQ385" s="388"/>
      <c r="AR385" s="388"/>
      <c r="AS385" s="388"/>
      <c r="AT385" s="388"/>
      <c r="AU385" s="388"/>
      <c r="AV385" s="388"/>
      <c r="AW385" s="388"/>
      <c r="AX385" s="388"/>
      <c r="AY385" s="388"/>
      <c r="AZ385" s="388"/>
      <c r="BA385" s="388"/>
      <c r="BB385" s="388"/>
      <c r="BC385" s="388"/>
      <c r="BD385" s="388"/>
      <c r="BE385" s="388"/>
      <c r="BF385" s="388"/>
      <c r="BG385" s="388"/>
      <c r="BH385" s="388"/>
      <c r="BI385" s="388"/>
      <c r="BJ385" s="388"/>
      <c r="BK385" s="388"/>
      <c r="BL385" s="388"/>
      <c r="BM385" s="388"/>
      <c r="BN385" s="388"/>
      <c r="BO385" s="388">
        <v>9.49</v>
      </c>
      <c r="BP385" s="388">
        <v>0</v>
      </c>
      <c r="BQ385" s="388">
        <v>8.49</v>
      </c>
      <c r="BR385" s="391">
        <v>2</v>
      </c>
      <c r="BS385" s="388">
        <v>7.49</v>
      </c>
      <c r="BT385" s="391">
        <v>5</v>
      </c>
      <c r="BU385" s="388">
        <v>6.35</v>
      </c>
      <c r="BV385" s="391">
        <v>10</v>
      </c>
      <c r="BW385" s="388">
        <v>5.35</v>
      </c>
      <c r="BX385" s="391">
        <v>25</v>
      </c>
      <c r="BY385" s="388">
        <v>4.29</v>
      </c>
    </row>
    <row r="386" spans="1:77" x14ac:dyDescent="0.25">
      <c r="A386" s="376" t="s">
        <v>1417</v>
      </c>
      <c r="B386" s="376"/>
      <c r="C386" s="392"/>
      <c r="D386" s="392"/>
      <c r="E386" s="376"/>
      <c r="F386" s="376"/>
      <c r="G386" s="376"/>
      <c r="H386" s="376"/>
      <c r="I386" s="376"/>
      <c r="J386" s="376"/>
      <c r="K386" s="376"/>
      <c r="L386" s="376" t="str">
        <f t="shared" si="5"/>
        <v/>
      </c>
      <c r="M386" s="376"/>
      <c r="N386" s="376"/>
      <c r="O386" s="376"/>
      <c r="P386" s="376"/>
      <c r="Q386" s="376"/>
      <c r="R386" s="376"/>
      <c r="S386" s="376"/>
      <c r="T386" s="376"/>
      <c r="U386" s="376"/>
      <c r="V386" s="376"/>
      <c r="W386" s="376"/>
      <c r="X386" s="376"/>
      <c r="Y386" s="376"/>
      <c r="Z386" s="376"/>
      <c r="AA386" s="376"/>
      <c r="AB386" s="376"/>
      <c r="AC386" s="376"/>
      <c r="AD386" s="376"/>
      <c r="AE386" s="394"/>
      <c r="AF386" s="376"/>
      <c r="AG386" s="376"/>
      <c r="AH386" s="376"/>
      <c r="AI386" s="376"/>
      <c r="AJ386" s="376"/>
      <c r="AK386" s="376"/>
      <c r="AL386" s="376"/>
      <c r="AM386" s="376"/>
      <c r="AN386" s="376"/>
      <c r="AO386" s="376"/>
      <c r="AP386" s="376"/>
      <c r="AQ386" s="376"/>
      <c r="AR386" s="376"/>
      <c r="AS386" s="376"/>
      <c r="AT386" s="376"/>
      <c r="AU386" s="394"/>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v>8.99</v>
      </c>
      <c r="BP386" s="376">
        <v>0</v>
      </c>
      <c r="BQ386" s="376">
        <v>7.99</v>
      </c>
      <c r="BR386" s="393">
        <v>2</v>
      </c>
      <c r="BS386" s="376">
        <v>7.19</v>
      </c>
      <c r="BT386" s="393">
        <v>10</v>
      </c>
      <c r="BU386" s="376">
        <v>6.25</v>
      </c>
      <c r="BV386" s="393">
        <v>10</v>
      </c>
      <c r="BW386" s="376">
        <v>4.99</v>
      </c>
      <c r="BX386" s="393">
        <v>15</v>
      </c>
      <c r="BY386" s="376">
        <v>4.29</v>
      </c>
    </row>
    <row r="387" spans="1:77" x14ac:dyDescent="0.25">
      <c r="A387" s="388" t="s">
        <v>140</v>
      </c>
      <c r="B387" s="388"/>
      <c r="C387" s="388"/>
      <c r="D387" s="389"/>
      <c r="E387" s="388"/>
      <c r="F387" s="388"/>
      <c r="G387" s="388"/>
      <c r="H387" s="388"/>
      <c r="I387" s="388"/>
      <c r="J387" s="388"/>
      <c r="K387" s="388"/>
      <c r="L387" s="388" t="str">
        <f t="shared" ref="L387:L450" si="6">IF(C387="X","",(P387 &amp; I387 &amp;J387 &amp;K387 &amp; AA387 &amp; AQ387 &amp; BC387))</f>
        <v/>
      </c>
      <c r="M387" s="388"/>
      <c r="N387" s="388"/>
      <c r="O387" s="388"/>
      <c r="P387" s="388"/>
      <c r="Q387" s="388"/>
      <c r="R387" s="388"/>
      <c r="S387" s="388"/>
      <c r="T387" s="388"/>
      <c r="U387" s="388"/>
      <c r="V387" s="388"/>
      <c r="W387" s="388"/>
      <c r="X387" s="388"/>
      <c r="Y387" s="388"/>
      <c r="Z387" s="388"/>
      <c r="AA387" s="388"/>
      <c r="AB387" s="388"/>
      <c r="AC387" s="388"/>
      <c r="AD387" s="388"/>
      <c r="AE387" s="397"/>
      <c r="AF387" s="388"/>
      <c r="AG387" s="388"/>
      <c r="AH387" s="388"/>
      <c r="AI387" s="388"/>
      <c r="AJ387" s="388"/>
      <c r="AK387" s="388"/>
      <c r="AL387" s="388"/>
      <c r="AM387" s="388"/>
      <c r="AN387" s="388"/>
      <c r="AO387" s="388"/>
      <c r="AP387" s="388"/>
      <c r="AQ387" s="388"/>
      <c r="AR387" s="388"/>
      <c r="AS387" s="388"/>
      <c r="AT387" s="388"/>
      <c r="AU387" s="388"/>
      <c r="AV387" s="388"/>
      <c r="AW387" s="388"/>
      <c r="AX387" s="388"/>
      <c r="AY387" s="388"/>
      <c r="AZ387" s="388"/>
      <c r="BA387" s="388"/>
      <c r="BB387" s="388"/>
      <c r="BC387" s="388"/>
      <c r="BD387" s="388"/>
      <c r="BE387" s="388"/>
      <c r="BF387" s="388"/>
      <c r="BG387" s="388"/>
      <c r="BH387" s="388"/>
      <c r="BI387" s="388"/>
      <c r="BJ387" s="388"/>
      <c r="BK387" s="388"/>
      <c r="BL387" s="388"/>
      <c r="BM387" s="388"/>
      <c r="BN387" s="388"/>
      <c r="BO387" s="388">
        <v>6.29</v>
      </c>
      <c r="BP387" s="388">
        <v>0</v>
      </c>
      <c r="BQ387" s="388">
        <v>5.49</v>
      </c>
      <c r="BR387" s="391">
        <v>4</v>
      </c>
      <c r="BS387" s="388">
        <v>4.59</v>
      </c>
      <c r="BT387" s="391">
        <v>10</v>
      </c>
      <c r="BU387" s="388">
        <v>4.3499999999999996</v>
      </c>
      <c r="BV387" s="391">
        <v>10</v>
      </c>
      <c r="BW387" s="388">
        <v>4.3499999999999996</v>
      </c>
      <c r="BX387" s="391">
        <v>10</v>
      </c>
      <c r="BY387" s="388">
        <v>4.3499999999999996</v>
      </c>
    </row>
    <row r="388" spans="1:77" x14ac:dyDescent="0.25">
      <c r="A388" s="376" t="s">
        <v>1416</v>
      </c>
      <c r="B388" s="376"/>
      <c r="C388" s="376"/>
      <c r="D388" s="392"/>
      <c r="E388" s="376"/>
      <c r="F388" s="376"/>
      <c r="G388" s="376"/>
      <c r="H388" s="376"/>
      <c r="I388" s="376"/>
      <c r="J388" s="376"/>
      <c r="K388" s="376"/>
      <c r="L388" s="376" t="str">
        <f t="shared" si="6"/>
        <v/>
      </c>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v>7.69</v>
      </c>
      <c r="BP388" s="376">
        <v>0</v>
      </c>
      <c r="BQ388" s="376">
        <v>7.49</v>
      </c>
      <c r="BR388" s="393">
        <v>2</v>
      </c>
      <c r="BS388" s="376">
        <v>6.99</v>
      </c>
      <c r="BT388" s="393">
        <v>5</v>
      </c>
      <c r="BU388" s="376">
        <v>5.99</v>
      </c>
      <c r="BV388" s="393">
        <v>10</v>
      </c>
      <c r="BW388" s="376">
        <v>5.25</v>
      </c>
      <c r="BX388" s="393">
        <v>20</v>
      </c>
      <c r="BY388" s="376">
        <v>4.59</v>
      </c>
    </row>
    <row r="389" spans="1:77" x14ac:dyDescent="0.25">
      <c r="A389" s="388" t="s">
        <v>1681</v>
      </c>
      <c r="B389" s="388"/>
      <c r="C389" s="388"/>
      <c r="D389" s="389"/>
      <c r="E389" s="388"/>
      <c r="F389" s="388"/>
      <c r="G389" s="388"/>
      <c r="H389" s="388"/>
      <c r="I389" s="388"/>
      <c r="J389" s="388"/>
      <c r="K389" s="388"/>
      <c r="L389" s="388" t="str">
        <f t="shared" si="6"/>
        <v/>
      </c>
      <c r="M389" s="388"/>
      <c r="N389" s="388"/>
      <c r="O389" s="388"/>
      <c r="P389" s="388"/>
      <c r="Q389" s="388"/>
      <c r="R389" s="388"/>
      <c r="S389" s="388"/>
      <c r="T389" s="388"/>
      <c r="U389" s="388"/>
      <c r="V389" s="388"/>
      <c r="W389" s="388"/>
      <c r="X389" s="388"/>
      <c r="Y389" s="388"/>
      <c r="Z389" s="388"/>
      <c r="AA389" s="388"/>
      <c r="AB389" s="388"/>
      <c r="AC389" s="388"/>
      <c r="AD389" s="388"/>
      <c r="AE389" s="388"/>
      <c r="AF389" s="388"/>
      <c r="AG389" s="388"/>
      <c r="AH389" s="388"/>
      <c r="AI389" s="388"/>
      <c r="AJ389" s="388"/>
      <c r="AK389" s="388"/>
      <c r="AL389" s="388"/>
      <c r="AM389" s="388"/>
      <c r="AN389" s="388"/>
      <c r="AO389" s="388"/>
      <c r="AP389" s="388"/>
      <c r="AQ389" s="388"/>
      <c r="AR389" s="388"/>
      <c r="AS389" s="388"/>
      <c r="AT389" s="388"/>
      <c r="AU389" s="388"/>
      <c r="AV389" s="388"/>
      <c r="AW389" s="388"/>
      <c r="AX389" s="388"/>
      <c r="AY389" s="388"/>
      <c r="AZ389" s="388"/>
      <c r="BA389" s="388"/>
      <c r="BB389" s="388"/>
      <c r="BC389" s="388"/>
      <c r="BD389" s="388"/>
      <c r="BE389" s="388"/>
      <c r="BF389" s="388"/>
      <c r="BG389" s="388"/>
      <c r="BH389" s="388"/>
      <c r="BI389" s="388"/>
      <c r="BJ389" s="388"/>
      <c r="BK389" s="388"/>
      <c r="BL389" s="388"/>
      <c r="BM389" s="388"/>
      <c r="BN389" s="388"/>
      <c r="BO389" s="388">
        <v>6.99</v>
      </c>
      <c r="BP389" s="388">
        <v>0</v>
      </c>
      <c r="BQ389" s="388">
        <v>5.39</v>
      </c>
      <c r="BR389" s="391">
        <v>5</v>
      </c>
      <c r="BS389" s="388">
        <v>5.15</v>
      </c>
      <c r="BT389" s="391">
        <v>10</v>
      </c>
      <c r="BU389" s="388">
        <v>5.05</v>
      </c>
      <c r="BV389" s="391">
        <v>20</v>
      </c>
      <c r="BW389" s="388">
        <v>4.95</v>
      </c>
      <c r="BX389" s="391">
        <v>30</v>
      </c>
      <c r="BY389" s="388">
        <v>4.6500000000000004</v>
      </c>
    </row>
    <row r="390" spans="1:77" x14ac:dyDescent="0.25">
      <c r="A390" s="376" t="s">
        <v>1554</v>
      </c>
      <c r="B390" s="376"/>
      <c r="C390" s="376"/>
      <c r="D390" s="392"/>
      <c r="E390" s="376"/>
      <c r="F390" s="376"/>
      <c r="G390" s="376"/>
      <c r="H390" s="376"/>
      <c r="I390" s="376"/>
      <c r="J390" s="376"/>
      <c r="K390" s="376"/>
      <c r="L390" s="376" t="str">
        <f t="shared" si="6"/>
        <v/>
      </c>
      <c r="M390" s="376"/>
      <c r="N390" s="376"/>
      <c r="O390" s="376"/>
      <c r="P390" s="376"/>
      <c r="Q390" s="376"/>
      <c r="R390" s="376"/>
      <c r="S390" s="376"/>
      <c r="T390" s="376"/>
      <c r="U390" s="376"/>
      <c r="V390" s="376"/>
      <c r="W390" s="376"/>
      <c r="X390" s="376"/>
      <c r="Y390" s="376"/>
      <c r="Z390" s="376"/>
      <c r="AA390" s="376"/>
      <c r="AB390" s="376"/>
      <c r="AC390" s="376"/>
      <c r="AD390" s="376"/>
      <c r="AE390" s="394"/>
      <c r="AF390" s="376"/>
      <c r="AG390" s="376"/>
      <c r="AH390" s="376"/>
      <c r="AI390" s="376"/>
      <c r="AJ390" s="376"/>
      <c r="AK390" s="376"/>
      <c r="AL390" s="376"/>
      <c r="AM390" s="376"/>
      <c r="AN390" s="376"/>
      <c r="AO390" s="376"/>
      <c r="AP390" s="376"/>
      <c r="AQ390" s="376"/>
      <c r="AR390" s="376"/>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v>7.25</v>
      </c>
      <c r="BP390" s="376">
        <v>0</v>
      </c>
      <c r="BQ390" s="376">
        <v>6.99</v>
      </c>
      <c r="BR390" s="393">
        <v>2</v>
      </c>
      <c r="BS390" s="376">
        <v>6.25</v>
      </c>
      <c r="BT390" s="393">
        <v>4</v>
      </c>
      <c r="BU390" s="376">
        <v>5.99</v>
      </c>
      <c r="BV390" s="393">
        <v>6</v>
      </c>
      <c r="BW390" s="376">
        <v>5.49</v>
      </c>
      <c r="BX390" s="393">
        <v>14</v>
      </c>
      <c r="BY390" s="376">
        <v>4.6500000000000004</v>
      </c>
    </row>
    <row r="391" spans="1:77" x14ac:dyDescent="0.25">
      <c r="A391" s="388" t="s">
        <v>1560</v>
      </c>
      <c r="B391" s="388"/>
      <c r="C391" s="388"/>
      <c r="D391" s="389"/>
      <c r="E391" s="388"/>
      <c r="F391" s="388"/>
      <c r="G391" s="388"/>
      <c r="H391" s="388"/>
      <c r="I391" s="388"/>
      <c r="J391" s="388"/>
      <c r="K391" s="388"/>
      <c r="L391" s="388" t="str">
        <f t="shared" si="6"/>
        <v/>
      </c>
      <c r="M391" s="388"/>
      <c r="N391" s="388"/>
      <c r="O391" s="388"/>
      <c r="P391" s="388"/>
      <c r="Q391" s="388"/>
      <c r="R391" s="388"/>
      <c r="S391" s="388"/>
      <c r="T391" s="388"/>
      <c r="U391" s="388"/>
      <c r="V391" s="388"/>
      <c r="W391" s="388"/>
      <c r="X391" s="388"/>
      <c r="Y391" s="388"/>
      <c r="Z391" s="388"/>
      <c r="AA391" s="388"/>
      <c r="AB391" s="388"/>
      <c r="AC391" s="388"/>
      <c r="AD391" s="388"/>
      <c r="AE391" s="390"/>
      <c r="AF391" s="388"/>
      <c r="AG391" s="388"/>
      <c r="AH391" s="388"/>
      <c r="AI391" s="388"/>
      <c r="AJ391" s="388"/>
      <c r="AK391" s="388"/>
      <c r="AL391" s="388"/>
      <c r="AM391" s="388"/>
      <c r="AN391" s="388"/>
      <c r="AO391" s="388"/>
      <c r="AP391" s="388"/>
      <c r="AQ391" s="388"/>
      <c r="AR391" s="388"/>
      <c r="AS391" s="388"/>
      <c r="AT391" s="388"/>
      <c r="AU391" s="388"/>
      <c r="AV391" s="388"/>
      <c r="AW391" s="388"/>
      <c r="AX391" s="388"/>
      <c r="AY391" s="388"/>
      <c r="AZ391" s="388"/>
      <c r="BA391" s="388"/>
      <c r="BB391" s="388"/>
      <c r="BC391" s="388"/>
      <c r="BD391" s="388"/>
      <c r="BE391" s="388"/>
      <c r="BF391" s="388"/>
      <c r="BG391" s="388"/>
      <c r="BH391" s="388"/>
      <c r="BI391" s="388"/>
      <c r="BJ391" s="388"/>
      <c r="BK391" s="388"/>
      <c r="BL391" s="388"/>
      <c r="BM391" s="388"/>
      <c r="BN391" s="388"/>
      <c r="BO391" s="388">
        <v>7.25</v>
      </c>
      <c r="BP391" s="388">
        <v>0</v>
      </c>
      <c r="BQ391" s="388">
        <v>6.99</v>
      </c>
      <c r="BR391" s="391">
        <v>2</v>
      </c>
      <c r="BS391" s="388">
        <v>6.25</v>
      </c>
      <c r="BT391" s="391">
        <v>4</v>
      </c>
      <c r="BU391" s="388">
        <v>5.99</v>
      </c>
      <c r="BV391" s="391">
        <v>6</v>
      </c>
      <c r="BW391" s="388">
        <v>5.49</v>
      </c>
      <c r="BX391" s="391">
        <v>14</v>
      </c>
      <c r="BY391" s="388">
        <v>4.6500000000000004</v>
      </c>
    </row>
    <row r="392" spans="1:77" x14ac:dyDescent="0.25">
      <c r="A392" s="376" t="s">
        <v>1556</v>
      </c>
      <c r="B392" s="376"/>
      <c r="C392" s="376"/>
      <c r="D392" s="392"/>
      <c r="E392" s="376"/>
      <c r="F392" s="376"/>
      <c r="G392" s="376"/>
      <c r="H392" s="376"/>
      <c r="I392" s="376"/>
      <c r="J392" s="376"/>
      <c r="K392" s="376"/>
      <c r="L392" s="376" t="str">
        <f t="shared" si="6"/>
        <v/>
      </c>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v>7.25</v>
      </c>
      <c r="BP392" s="376">
        <v>0</v>
      </c>
      <c r="BQ392" s="376">
        <v>6.99</v>
      </c>
      <c r="BR392" s="393">
        <v>2</v>
      </c>
      <c r="BS392" s="376">
        <v>6.25</v>
      </c>
      <c r="BT392" s="393">
        <v>4</v>
      </c>
      <c r="BU392" s="376">
        <v>5.99</v>
      </c>
      <c r="BV392" s="393">
        <v>6</v>
      </c>
      <c r="BW392" s="376">
        <v>5.49</v>
      </c>
      <c r="BX392" s="393">
        <v>14</v>
      </c>
      <c r="BY392" s="376">
        <v>4.6500000000000004</v>
      </c>
    </row>
    <row r="393" spans="1:77" x14ac:dyDescent="0.25">
      <c r="A393" s="388" t="s">
        <v>1561</v>
      </c>
      <c r="B393" s="388"/>
      <c r="C393" s="388"/>
      <c r="D393" s="389"/>
      <c r="E393" s="388"/>
      <c r="F393" s="388"/>
      <c r="G393" s="388"/>
      <c r="H393" s="388"/>
      <c r="I393" s="388"/>
      <c r="J393" s="388"/>
      <c r="K393" s="388"/>
      <c r="L393" s="388" t="str">
        <f t="shared" si="6"/>
        <v/>
      </c>
      <c r="M393" s="388"/>
      <c r="N393" s="388"/>
      <c r="O393" s="388"/>
      <c r="P393" s="388"/>
      <c r="Q393" s="388"/>
      <c r="R393" s="388"/>
      <c r="S393" s="388"/>
      <c r="T393" s="388"/>
      <c r="U393" s="388"/>
      <c r="V393" s="388"/>
      <c r="W393" s="388"/>
      <c r="X393" s="388"/>
      <c r="Y393" s="388"/>
      <c r="Z393" s="388"/>
      <c r="AA393" s="388"/>
      <c r="AB393" s="388"/>
      <c r="AC393" s="388"/>
      <c r="AD393" s="388"/>
      <c r="AE393" s="390"/>
      <c r="AF393" s="388"/>
      <c r="AG393" s="388"/>
      <c r="AH393" s="388"/>
      <c r="AI393" s="388"/>
      <c r="AJ393" s="388"/>
      <c r="AK393" s="388"/>
      <c r="AL393" s="388"/>
      <c r="AM393" s="388"/>
      <c r="AN393" s="388"/>
      <c r="AO393" s="388"/>
      <c r="AP393" s="388"/>
      <c r="AQ393" s="388"/>
      <c r="AR393" s="388"/>
      <c r="AS393" s="388"/>
      <c r="AT393" s="388"/>
      <c r="AU393" s="388"/>
      <c r="AV393" s="388"/>
      <c r="AW393" s="388"/>
      <c r="AX393" s="388"/>
      <c r="AY393" s="388"/>
      <c r="AZ393" s="388"/>
      <c r="BA393" s="388"/>
      <c r="BB393" s="388"/>
      <c r="BC393" s="388"/>
      <c r="BD393" s="388"/>
      <c r="BE393" s="388"/>
      <c r="BF393" s="388"/>
      <c r="BG393" s="388"/>
      <c r="BH393" s="388"/>
      <c r="BI393" s="388"/>
      <c r="BJ393" s="388"/>
      <c r="BK393" s="388"/>
      <c r="BL393" s="388"/>
      <c r="BM393" s="388"/>
      <c r="BN393" s="388"/>
      <c r="BO393" s="388">
        <v>7.25</v>
      </c>
      <c r="BP393" s="388">
        <v>0</v>
      </c>
      <c r="BQ393" s="388">
        <v>6.99</v>
      </c>
      <c r="BR393" s="391">
        <v>2</v>
      </c>
      <c r="BS393" s="388">
        <v>6.25</v>
      </c>
      <c r="BT393" s="391">
        <v>4</v>
      </c>
      <c r="BU393" s="388">
        <v>5.99</v>
      </c>
      <c r="BV393" s="391">
        <v>6</v>
      </c>
      <c r="BW393" s="388">
        <v>5.49</v>
      </c>
      <c r="BX393" s="391">
        <v>14</v>
      </c>
      <c r="BY393" s="388">
        <v>4.6500000000000004</v>
      </c>
    </row>
    <row r="394" spans="1:77" x14ac:dyDescent="0.25">
      <c r="A394" s="376" t="s">
        <v>1555</v>
      </c>
      <c r="B394" s="376"/>
      <c r="C394" s="376"/>
      <c r="D394" s="392"/>
      <c r="E394" s="376"/>
      <c r="F394" s="376"/>
      <c r="G394" s="376"/>
      <c r="H394" s="376"/>
      <c r="I394" s="376"/>
      <c r="J394" s="376"/>
      <c r="K394" s="376"/>
      <c r="L394" s="376" t="str">
        <f t="shared" si="6"/>
        <v/>
      </c>
      <c r="M394" s="376"/>
      <c r="N394" s="376"/>
      <c r="O394" s="376"/>
      <c r="P394" s="376"/>
      <c r="Q394" s="376"/>
      <c r="R394" s="376"/>
      <c r="S394" s="376"/>
      <c r="T394" s="376"/>
      <c r="U394" s="376"/>
      <c r="V394" s="376"/>
      <c r="W394" s="376"/>
      <c r="X394" s="376"/>
      <c r="Y394" s="376"/>
      <c r="Z394" s="376"/>
      <c r="AA394" s="388"/>
      <c r="AB394" s="376"/>
      <c r="AC394" s="376"/>
      <c r="AD394" s="376"/>
      <c r="AE394" s="394"/>
      <c r="AF394" s="376"/>
      <c r="AG394" s="376"/>
      <c r="AH394" s="376"/>
      <c r="AI394" s="376"/>
      <c r="AJ394" s="376"/>
      <c r="AK394" s="376"/>
      <c r="AL394" s="376"/>
      <c r="AM394" s="376"/>
      <c r="AN394" s="376"/>
      <c r="AO394" s="376"/>
      <c r="AP394" s="376"/>
      <c r="AQ394" s="376"/>
      <c r="AR394" s="376"/>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v>7.25</v>
      </c>
      <c r="BP394" s="376">
        <v>0</v>
      </c>
      <c r="BQ394" s="376">
        <v>6.99</v>
      </c>
      <c r="BR394" s="393">
        <v>2</v>
      </c>
      <c r="BS394" s="376">
        <v>6.25</v>
      </c>
      <c r="BT394" s="393">
        <v>4</v>
      </c>
      <c r="BU394" s="376">
        <v>5.99</v>
      </c>
      <c r="BV394" s="393">
        <v>6</v>
      </c>
      <c r="BW394" s="376">
        <v>5.49</v>
      </c>
      <c r="BX394" s="393">
        <v>14</v>
      </c>
      <c r="BY394" s="376">
        <v>4.6500000000000004</v>
      </c>
    </row>
    <row r="395" spans="1:77" x14ac:dyDescent="0.25">
      <c r="A395" s="388" t="s">
        <v>1562</v>
      </c>
      <c r="B395" s="388"/>
      <c r="C395" s="388"/>
      <c r="D395" s="389"/>
      <c r="E395" s="388"/>
      <c r="F395" s="388"/>
      <c r="G395" s="388"/>
      <c r="H395" s="388"/>
      <c r="I395" s="388"/>
      <c r="J395" s="388"/>
      <c r="K395" s="388"/>
      <c r="L395" s="388" t="str">
        <f t="shared" si="6"/>
        <v/>
      </c>
      <c r="M395" s="388"/>
      <c r="N395" s="388"/>
      <c r="O395" s="388"/>
      <c r="P395" s="388"/>
      <c r="Q395" s="388"/>
      <c r="R395" s="388"/>
      <c r="S395" s="388"/>
      <c r="T395" s="388"/>
      <c r="U395" s="388"/>
      <c r="V395" s="388"/>
      <c r="W395" s="388"/>
      <c r="X395" s="388"/>
      <c r="Y395" s="388"/>
      <c r="Z395" s="388"/>
      <c r="AA395" s="388"/>
      <c r="AB395" s="388"/>
      <c r="AC395" s="388"/>
      <c r="AD395" s="388"/>
      <c r="AE395" s="390"/>
      <c r="AF395" s="388"/>
      <c r="AG395" s="388"/>
      <c r="AH395" s="388"/>
      <c r="AI395" s="388"/>
      <c r="AJ395" s="388"/>
      <c r="AK395" s="388"/>
      <c r="AL395" s="388"/>
      <c r="AM395" s="388"/>
      <c r="AN395" s="388"/>
      <c r="AO395" s="388"/>
      <c r="AP395" s="388"/>
      <c r="AQ395" s="388"/>
      <c r="AR395" s="388"/>
      <c r="AS395" s="388"/>
      <c r="AT395" s="388"/>
      <c r="AU395" s="388"/>
      <c r="AV395" s="388"/>
      <c r="AW395" s="388"/>
      <c r="AX395" s="388"/>
      <c r="AY395" s="388"/>
      <c r="AZ395" s="388"/>
      <c r="BA395" s="388"/>
      <c r="BB395" s="388"/>
      <c r="BC395" s="388"/>
      <c r="BD395" s="388"/>
      <c r="BE395" s="388"/>
      <c r="BF395" s="388"/>
      <c r="BG395" s="388"/>
      <c r="BH395" s="388"/>
      <c r="BI395" s="388"/>
      <c r="BJ395" s="388"/>
      <c r="BK395" s="388"/>
      <c r="BL395" s="388"/>
      <c r="BM395" s="388"/>
      <c r="BN395" s="388"/>
      <c r="BO395" s="388">
        <v>7.25</v>
      </c>
      <c r="BP395" s="388">
        <v>0</v>
      </c>
      <c r="BQ395" s="388">
        <v>6.99</v>
      </c>
      <c r="BR395" s="391">
        <v>2</v>
      </c>
      <c r="BS395" s="388">
        <v>6.25</v>
      </c>
      <c r="BT395" s="391">
        <v>4</v>
      </c>
      <c r="BU395" s="388">
        <v>5.99</v>
      </c>
      <c r="BV395" s="391">
        <v>6</v>
      </c>
      <c r="BW395" s="388">
        <v>5.49</v>
      </c>
      <c r="BX395" s="391">
        <v>14</v>
      </c>
      <c r="BY395" s="388">
        <v>4.6500000000000004</v>
      </c>
    </row>
    <row r="396" spans="1:77" x14ac:dyDescent="0.25">
      <c r="A396" s="376" t="s">
        <v>1351</v>
      </c>
      <c r="B396" s="376"/>
      <c r="C396" s="376"/>
      <c r="D396" s="392"/>
      <c r="E396" s="376"/>
      <c r="F396" s="376"/>
      <c r="G396" s="376"/>
      <c r="H396" s="376"/>
      <c r="I396" s="376"/>
      <c r="J396" s="376"/>
      <c r="K396" s="376"/>
      <c r="L396" s="376" t="str">
        <f t="shared" si="6"/>
        <v/>
      </c>
      <c r="M396" s="376"/>
      <c r="N396" s="376"/>
      <c r="O396" s="376"/>
      <c r="P396" s="376"/>
      <c r="Q396" s="376"/>
      <c r="R396" s="376"/>
      <c r="S396" s="376"/>
      <c r="T396" s="376"/>
      <c r="U396" s="376"/>
      <c r="V396" s="376"/>
      <c r="W396" s="376"/>
      <c r="X396" s="376"/>
      <c r="Y396" s="376"/>
      <c r="Z396" s="376"/>
      <c r="AA396" s="388"/>
      <c r="AB396" s="376"/>
      <c r="AC396" s="376"/>
      <c r="AD396" s="376"/>
      <c r="AE396" s="394"/>
      <c r="AF396" s="376"/>
      <c r="AG396" s="376"/>
      <c r="AH396" s="376"/>
      <c r="AI396" s="376"/>
      <c r="AJ396" s="376"/>
      <c r="AK396" s="376"/>
      <c r="AL396" s="376"/>
      <c r="AM396" s="376"/>
      <c r="AN396" s="376"/>
      <c r="AO396" s="376"/>
      <c r="AP396" s="376"/>
      <c r="AQ396" s="376"/>
      <c r="AR396" s="376"/>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v>7.99</v>
      </c>
      <c r="BP396" s="376">
        <v>0</v>
      </c>
      <c r="BQ396" s="376">
        <v>7.49</v>
      </c>
      <c r="BR396" s="393">
        <v>3</v>
      </c>
      <c r="BS396" s="376">
        <v>6.99</v>
      </c>
      <c r="BT396" s="393">
        <v>5</v>
      </c>
      <c r="BU396" s="376">
        <v>6.49</v>
      </c>
      <c r="BV396" s="393">
        <v>10</v>
      </c>
      <c r="BW396" s="376">
        <v>5.89</v>
      </c>
      <c r="BX396" s="393">
        <v>25</v>
      </c>
      <c r="BY396" s="376">
        <v>4.75</v>
      </c>
    </row>
    <row r="397" spans="1:77" x14ac:dyDescent="0.25">
      <c r="A397" s="388" t="s">
        <v>1392</v>
      </c>
      <c r="B397" s="388"/>
      <c r="C397" s="389"/>
      <c r="D397" s="389"/>
      <c r="E397" s="388"/>
      <c r="F397" s="388"/>
      <c r="G397" s="388"/>
      <c r="H397" s="388"/>
      <c r="I397" s="388"/>
      <c r="J397" s="388"/>
      <c r="K397" s="388"/>
      <c r="L397" s="388" t="str">
        <f t="shared" si="6"/>
        <v/>
      </c>
      <c r="M397" s="388"/>
      <c r="N397" s="388"/>
      <c r="O397" s="388"/>
      <c r="P397" s="388"/>
      <c r="Q397" s="388"/>
      <c r="R397" s="388"/>
      <c r="S397" s="388"/>
      <c r="T397" s="388"/>
      <c r="U397" s="388"/>
      <c r="V397" s="388"/>
      <c r="W397" s="388"/>
      <c r="X397" s="388"/>
      <c r="Y397" s="388"/>
      <c r="Z397" s="388"/>
      <c r="AA397" s="388"/>
      <c r="AB397" s="388"/>
      <c r="AC397" s="388"/>
      <c r="AD397" s="388"/>
      <c r="AE397" s="390"/>
      <c r="AF397" s="388"/>
      <c r="AG397" s="388"/>
      <c r="AH397" s="388"/>
      <c r="AI397" s="388"/>
      <c r="AJ397" s="388"/>
      <c r="AK397" s="388"/>
      <c r="AL397" s="388"/>
      <c r="AM397" s="388"/>
      <c r="AN397" s="388"/>
      <c r="AO397" s="388"/>
      <c r="AP397" s="388"/>
      <c r="AQ397" s="388"/>
      <c r="AR397" s="388"/>
      <c r="AS397" s="388"/>
      <c r="AT397" s="388"/>
      <c r="AU397" s="388"/>
      <c r="AV397" s="388"/>
      <c r="AW397" s="388"/>
      <c r="AX397" s="388"/>
      <c r="AY397" s="388"/>
      <c r="AZ397" s="388"/>
      <c r="BA397" s="388"/>
      <c r="BB397" s="388"/>
      <c r="BC397" s="388"/>
      <c r="BD397" s="388"/>
      <c r="BE397" s="388"/>
      <c r="BF397" s="388"/>
      <c r="BG397" s="388"/>
      <c r="BH397" s="388"/>
      <c r="BI397" s="388"/>
      <c r="BJ397" s="388"/>
      <c r="BK397" s="388"/>
      <c r="BL397" s="388"/>
      <c r="BM397" s="388"/>
      <c r="BN397" s="388"/>
      <c r="BO397" s="388">
        <v>7.99</v>
      </c>
      <c r="BP397" s="388">
        <v>0</v>
      </c>
      <c r="BQ397" s="388">
        <v>7.49</v>
      </c>
      <c r="BR397" s="391">
        <v>2</v>
      </c>
      <c r="BS397" s="388">
        <v>7.15</v>
      </c>
      <c r="BT397" s="391">
        <v>5</v>
      </c>
      <c r="BU397" s="388">
        <v>6.75</v>
      </c>
      <c r="BV397" s="391">
        <v>14</v>
      </c>
      <c r="BW397" s="388">
        <v>5.99</v>
      </c>
      <c r="BX397" s="391">
        <v>28</v>
      </c>
      <c r="BY397" s="388">
        <v>4.6500000000000004</v>
      </c>
    </row>
    <row r="398" spans="1:77" x14ac:dyDescent="0.25">
      <c r="A398" s="376" t="s">
        <v>1441</v>
      </c>
      <c r="B398" s="376"/>
      <c r="C398" s="376"/>
      <c r="D398" s="376"/>
      <c r="E398" s="376"/>
      <c r="F398" s="376"/>
      <c r="G398" s="376"/>
      <c r="H398" s="376"/>
      <c r="I398" s="376"/>
      <c r="J398" s="376"/>
      <c r="K398" s="376"/>
      <c r="L398" s="376" t="str">
        <f t="shared" si="6"/>
        <v/>
      </c>
      <c r="M398" s="376"/>
      <c r="N398" s="376"/>
      <c r="O398" s="376"/>
      <c r="P398" s="376"/>
      <c r="Q398" s="376"/>
      <c r="R398" s="376"/>
      <c r="S398" s="376"/>
      <c r="T398" s="376"/>
      <c r="U398" s="376"/>
      <c r="V398" s="376"/>
      <c r="W398" s="376"/>
      <c r="X398" s="376"/>
      <c r="Y398" s="376"/>
      <c r="Z398" s="376"/>
      <c r="AA398" s="376"/>
      <c r="AB398" s="376"/>
      <c r="AC398" s="376"/>
      <c r="AD398" s="376"/>
      <c r="AE398" s="395"/>
      <c r="AF398" s="376"/>
      <c r="AG398" s="376"/>
      <c r="AH398" s="376"/>
      <c r="AI398" s="376"/>
      <c r="AJ398" s="376"/>
      <c r="AK398" s="376"/>
      <c r="AL398" s="376"/>
      <c r="AM398" s="376"/>
      <c r="AN398" s="376"/>
      <c r="AO398" s="376"/>
      <c r="AP398" s="376"/>
      <c r="AQ398" s="376"/>
      <c r="AR398" s="376"/>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v>8.25</v>
      </c>
      <c r="BP398" s="376">
        <v>0</v>
      </c>
      <c r="BQ398" s="376">
        <v>8.15</v>
      </c>
      <c r="BR398" s="393">
        <v>3</v>
      </c>
      <c r="BS398" s="376">
        <v>8.19</v>
      </c>
      <c r="BT398" s="393">
        <v>5</v>
      </c>
      <c r="BU398" s="376">
        <v>7.49</v>
      </c>
      <c r="BV398" s="393">
        <v>10</v>
      </c>
      <c r="BW398" s="376">
        <v>6.99</v>
      </c>
      <c r="BX398" s="393">
        <v>20</v>
      </c>
      <c r="BY398" s="376">
        <v>4.75</v>
      </c>
    </row>
    <row r="399" spans="1:77" x14ac:dyDescent="0.25">
      <c r="A399" s="388" t="s">
        <v>1795</v>
      </c>
      <c r="B399" s="388"/>
      <c r="C399" s="389"/>
      <c r="D399" s="389"/>
      <c r="E399" s="388"/>
      <c r="F399" s="388"/>
      <c r="G399" s="388"/>
      <c r="H399" s="388"/>
      <c r="I399" s="388"/>
      <c r="J399" s="388"/>
      <c r="K399" s="388"/>
      <c r="L399" s="388" t="str">
        <f t="shared" si="6"/>
        <v/>
      </c>
      <c r="M399" s="388"/>
      <c r="N399" s="388"/>
      <c r="O399" s="388"/>
      <c r="P399" s="388"/>
      <c r="Q399" s="388"/>
      <c r="R399" s="388"/>
      <c r="S399" s="388"/>
      <c r="T399" s="388"/>
      <c r="U399" s="388"/>
      <c r="V399" s="388"/>
      <c r="W399" s="388"/>
      <c r="X399" s="388"/>
      <c r="Y399" s="388"/>
      <c r="Z399" s="388"/>
      <c r="AA399" s="388"/>
      <c r="AB399" s="388"/>
      <c r="AC399" s="388"/>
      <c r="AD399" s="388"/>
      <c r="AE399" s="390"/>
      <c r="AF399" s="388"/>
      <c r="AG399" s="388"/>
      <c r="AH399" s="388"/>
      <c r="AI399" s="388"/>
      <c r="AJ399" s="388"/>
      <c r="AK399" s="388"/>
      <c r="AL399" s="388"/>
      <c r="AM399" s="388"/>
      <c r="AN399" s="388"/>
      <c r="AO399" s="388"/>
      <c r="AP399" s="388"/>
      <c r="AQ399" s="388"/>
      <c r="AR399" s="388"/>
      <c r="AS399" s="388"/>
      <c r="AT399" s="388"/>
      <c r="AU399" s="388"/>
      <c r="AV399" s="388"/>
      <c r="AW399" s="388"/>
      <c r="AX399" s="388"/>
      <c r="AY399" s="388"/>
      <c r="AZ399" s="388"/>
      <c r="BA399" s="388"/>
      <c r="BB399" s="388"/>
      <c r="BC399" s="388"/>
      <c r="BD399" s="388"/>
      <c r="BE399" s="388"/>
      <c r="BF399" s="388"/>
      <c r="BG399" s="388"/>
      <c r="BH399" s="388"/>
      <c r="BI399" s="388"/>
      <c r="BJ399" s="388"/>
      <c r="BK399" s="388"/>
      <c r="BL399" s="388"/>
      <c r="BM399" s="388"/>
      <c r="BN399" s="388"/>
      <c r="BO399" s="388">
        <v>11.75</v>
      </c>
      <c r="BP399" s="388">
        <v>0</v>
      </c>
      <c r="BQ399" s="388">
        <v>9.99</v>
      </c>
      <c r="BR399" s="391">
        <v>2</v>
      </c>
      <c r="BS399" s="388">
        <v>9.15</v>
      </c>
      <c r="BT399" s="391">
        <v>4</v>
      </c>
      <c r="BU399" s="388">
        <v>7.49</v>
      </c>
      <c r="BV399" s="391">
        <v>6</v>
      </c>
      <c r="BW399" s="388">
        <v>6.49</v>
      </c>
      <c r="BX399" s="391">
        <v>10</v>
      </c>
      <c r="BY399" s="388">
        <v>5.49</v>
      </c>
    </row>
    <row r="400" spans="1:77" x14ac:dyDescent="0.25">
      <c r="A400" s="376" t="s">
        <v>1796</v>
      </c>
      <c r="B400" s="376"/>
      <c r="C400" s="376"/>
      <c r="D400" s="392"/>
      <c r="E400" s="376"/>
      <c r="F400" s="376"/>
      <c r="G400" s="376"/>
      <c r="H400" s="376"/>
      <c r="I400" s="376"/>
      <c r="J400" s="376"/>
      <c r="K400" s="376"/>
      <c r="L400" s="376" t="str">
        <f t="shared" si="6"/>
        <v/>
      </c>
      <c r="M400" s="376"/>
      <c r="N400" s="376"/>
      <c r="O400" s="376"/>
      <c r="P400" s="376"/>
      <c r="Q400" s="376"/>
      <c r="R400" s="376"/>
      <c r="S400" s="376"/>
      <c r="T400" s="376"/>
      <c r="U400" s="376"/>
      <c r="V400" s="376"/>
      <c r="W400" s="376"/>
      <c r="X400" s="376"/>
      <c r="Y400" s="376"/>
      <c r="Z400" s="376"/>
      <c r="AA400" s="376"/>
      <c r="AB400" s="376"/>
      <c r="AC400" s="376"/>
      <c r="AD400" s="376"/>
      <c r="AE400" s="394"/>
      <c r="AF400" s="376"/>
      <c r="AG400" s="376"/>
      <c r="AH400" s="376"/>
      <c r="AI400" s="376"/>
      <c r="AJ400" s="376"/>
      <c r="AK400" s="376"/>
      <c r="AL400" s="376"/>
      <c r="AM400" s="376"/>
      <c r="AN400" s="376"/>
      <c r="AO400" s="376"/>
      <c r="AP400" s="376"/>
      <c r="AQ400" s="376"/>
      <c r="AR400" s="376"/>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v>8.3691999999999993</v>
      </c>
      <c r="BP400" s="376">
        <v>0</v>
      </c>
      <c r="BQ400" s="376">
        <v>7.7713999999999999</v>
      </c>
      <c r="BR400" s="393">
        <v>10</v>
      </c>
      <c r="BS400" s="376">
        <v>7.4520999999999997</v>
      </c>
      <c r="BT400" s="393">
        <v>20</v>
      </c>
      <c r="BU400" s="376">
        <v>7.2533000000000003</v>
      </c>
      <c r="BV400" s="393">
        <v>30</v>
      </c>
      <c r="BW400" s="376">
        <v>7.0648999999999997</v>
      </c>
      <c r="BX400" s="393">
        <v>50</v>
      </c>
      <c r="BY400" s="376">
        <v>6.8860999999999999</v>
      </c>
    </row>
    <row r="401" spans="1:77" x14ac:dyDescent="0.25">
      <c r="A401" s="388" t="s">
        <v>1569</v>
      </c>
      <c r="B401" s="388"/>
      <c r="C401" s="388"/>
      <c r="D401" s="389"/>
      <c r="E401" s="388"/>
      <c r="F401" s="388"/>
      <c r="G401" s="388"/>
      <c r="H401" s="388"/>
      <c r="I401" s="388"/>
      <c r="J401" s="388"/>
      <c r="K401" s="388"/>
      <c r="L401" s="388" t="str">
        <f t="shared" si="6"/>
        <v/>
      </c>
      <c r="M401" s="388"/>
      <c r="N401" s="388"/>
      <c r="O401" s="388"/>
      <c r="P401" s="388"/>
      <c r="Q401" s="388"/>
      <c r="R401" s="388"/>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388"/>
      <c r="AY401" s="388"/>
      <c r="AZ401" s="388"/>
      <c r="BA401" s="388"/>
      <c r="BB401" s="388"/>
      <c r="BC401" s="388"/>
      <c r="BD401" s="388"/>
      <c r="BE401" s="388"/>
      <c r="BF401" s="388"/>
      <c r="BG401" s="388"/>
      <c r="BH401" s="388"/>
      <c r="BI401" s="388"/>
      <c r="BJ401" s="388"/>
      <c r="BK401" s="388"/>
      <c r="BL401" s="388"/>
      <c r="BM401" s="388"/>
      <c r="BN401" s="388"/>
      <c r="BO401" s="388">
        <v>8.49</v>
      </c>
      <c r="BP401" s="388">
        <v>0</v>
      </c>
      <c r="BQ401" s="388">
        <v>7.49</v>
      </c>
      <c r="BR401" s="391">
        <v>2</v>
      </c>
      <c r="BS401" s="388">
        <v>6.75</v>
      </c>
      <c r="BT401" s="391">
        <v>4</v>
      </c>
      <c r="BU401" s="388">
        <v>6.25</v>
      </c>
      <c r="BV401" s="391">
        <v>10</v>
      </c>
      <c r="BW401" s="388">
        <v>5.75</v>
      </c>
      <c r="BX401" s="391">
        <v>20</v>
      </c>
      <c r="BY401" s="388">
        <v>4.75</v>
      </c>
    </row>
    <row r="402" spans="1:77" x14ac:dyDescent="0.25">
      <c r="A402" s="376" t="s">
        <v>1571</v>
      </c>
      <c r="B402" s="376"/>
      <c r="C402" s="376"/>
      <c r="D402" s="392"/>
      <c r="E402" s="376"/>
      <c r="F402" s="376"/>
      <c r="G402" s="376"/>
      <c r="H402" s="376"/>
      <c r="I402" s="376"/>
      <c r="J402" s="376"/>
      <c r="K402" s="376"/>
      <c r="L402" s="376" t="str">
        <f t="shared" si="6"/>
        <v/>
      </c>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v>8.49</v>
      </c>
      <c r="BP402" s="376">
        <v>0</v>
      </c>
      <c r="BQ402" s="376">
        <v>7.49</v>
      </c>
      <c r="BR402" s="393">
        <v>2</v>
      </c>
      <c r="BS402" s="376">
        <v>6.75</v>
      </c>
      <c r="BT402" s="393">
        <v>4</v>
      </c>
      <c r="BU402" s="376">
        <v>6.25</v>
      </c>
      <c r="BV402" s="393">
        <v>10</v>
      </c>
      <c r="BW402" s="376">
        <v>5.75</v>
      </c>
      <c r="BX402" s="393">
        <v>20</v>
      </c>
      <c r="BY402" s="376">
        <v>4.75</v>
      </c>
    </row>
    <row r="403" spans="1:77" x14ac:dyDescent="0.25">
      <c r="A403" s="388" t="s">
        <v>1570</v>
      </c>
      <c r="B403" s="388"/>
      <c r="C403" s="389"/>
      <c r="D403" s="389"/>
      <c r="E403" s="388"/>
      <c r="F403" s="388"/>
      <c r="G403" s="388"/>
      <c r="H403" s="388"/>
      <c r="I403" s="388"/>
      <c r="J403" s="388"/>
      <c r="K403" s="388"/>
      <c r="L403" s="388" t="str">
        <f t="shared" si="6"/>
        <v/>
      </c>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388"/>
      <c r="AY403" s="388"/>
      <c r="AZ403" s="388"/>
      <c r="BA403" s="388"/>
      <c r="BB403" s="388"/>
      <c r="BC403" s="388"/>
      <c r="BD403" s="388"/>
      <c r="BE403" s="388"/>
      <c r="BF403" s="388"/>
      <c r="BG403" s="388"/>
      <c r="BH403" s="388"/>
      <c r="BI403" s="388"/>
      <c r="BJ403" s="388"/>
      <c r="BK403" s="388"/>
      <c r="BL403" s="388"/>
      <c r="BM403" s="388"/>
      <c r="BN403" s="388"/>
      <c r="BO403" s="388">
        <v>8.49</v>
      </c>
      <c r="BP403" s="388">
        <v>0</v>
      </c>
      <c r="BQ403" s="388">
        <v>7.49</v>
      </c>
      <c r="BR403" s="391">
        <v>2</v>
      </c>
      <c r="BS403" s="388">
        <v>6.75</v>
      </c>
      <c r="BT403" s="391">
        <v>4</v>
      </c>
      <c r="BU403" s="388">
        <v>6.25</v>
      </c>
      <c r="BV403" s="391">
        <v>10</v>
      </c>
      <c r="BW403" s="388">
        <v>5.75</v>
      </c>
      <c r="BX403" s="391">
        <v>20</v>
      </c>
      <c r="BY403" s="388">
        <v>4.75</v>
      </c>
    </row>
    <row r="404" spans="1:77" x14ac:dyDescent="0.25">
      <c r="A404" s="376" t="s">
        <v>24</v>
      </c>
      <c r="B404" s="376"/>
      <c r="C404" s="376"/>
      <c r="D404" s="392"/>
      <c r="E404" s="376"/>
      <c r="F404" s="376"/>
      <c r="G404" s="376"/>
      <c r="H404" s="376"/>
      <c r="I404" s="376"/>
      <c r="J404" s="376"/>
      <c r="K404" s="376"/>
      <c r="L404" s="376" t="str">
        <f t="shared" si="6"/>
        <v/>
      </c>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v>10.19</v>
      </c>
      <c r="BP404" s="376">
        <v>0</v>
      </c>
      <c r="BQ404" s="376">
        <v>9.15</v>
      </c>
      <c r="BR404" s="393">
        <v>4</v>
      </c>
      <c r="BS404" s="376">
        <v>8.49</v>
      </c>
      <c r="BT404" s="393">
        <v>7</v>
      </c>
      <c r="BU404" s="376">
        <v>7.25</v>
      </c>
      <c r="BV404" s="393">
        <v>10</v>
      </c>
      <c r="BW404" s="376">
        <v>5.99</v>
      </c>
      <c r="BX404" s="393">
        <v>20</v>
      </c>
      <c r="BY404" s="376">
        <v>4.79</v>
      </c>
    </row>
    <row r="405" spans="1:77" x14ac:dyDescent="0.25">
      <c r="A405" s="388" t="s">
        <v>45</v>
      </c>
      <c r="B405" s="388"/>
      <c r="C405" s="389"/>
      <c r="D405" s="389"/>
      <c r="E405" s="388"/>
      <c r="F405" s="388"/>
      <c r="G405" s="388"/>
      <c r="H405" s="388"/>
      <c r="I405" s="388"/>
      <c r="J405" s="388"/>
      <c r="K405" s="388"/>
      <c r="L405" s="388" t="str">
        <f t="shared" si="6"/>
        <v/>
      </c>
      <c r="M405" s="388"/>
      <c r="N405" s="388"/>
      <c r="O405" s="388"/>
      <c r="P405" s="388"/>
      <c r="Q405" s="388"/>
      <c r="R405" s="388"/>
      <c r="S405" s="388"/>
      <c r="T405" s="388"/>
      <c r="U405" s="388"/>
      <c r="V405" s="388"/>
      <c r="W405" s="388"/>
      <c r="X405" s="388"/>
      <c r="Y405" s="388"/>
      <c r="Z405" s="388"/>
      <c r="AA405" s="388"/>
      <c r="AB405" s="388"/>
      <c r="AC405" s="388"/>
      <c r="AD405" s="388"/>
      <c r="AE405" s="390"/>
      <c r="AF405" s="388"/>
      <c r="AG405" s="388"/>
      <c r="AH405" s="388"/>
      <c r="AI405" s="388"/>
      <c r="AJ405" s="388"/>
      <c r="AK405" s="388"/>
      <c r="AL405" s="388"/>
      <c r="AM405" s="388"/>
      <c r="AN405" s="388"/>
      <c r="AO405" s="388"/>
      <c r="AP405" s="388"/>
      <c r="AQ405" s="388"/>
      <c r="AR405" s="388"/>
      <c r="AS405" s="388"/>
      <c r="AT405" s="388"/>
      <c r="AU405" s="388"/>
      <c r="AV405" s="388"/>
      <c r="AW405" s="388"/>
      <c r="AX405" s="388"/>
      <c r="AY405" s="388"/>
      <c r="AZ405" s="388"/>
      <c r="BA405" s="388"/>
      <c r="BB405" s="388"/>
      <c r="BC405" s="388"/>
      <c r="BD405" s="388"/>
      <c r="BE405" s="388"/>
      <c r="BF405" s="388"/>
      <c r="BG405" s="388"/>
      <c r="BH405" s="388"/>
      <c r="BI405" s="388"/>
      <c r="BJ405" s="388"/>
      <c r="BK405" s="388"/>
      <c r="BL405" s="388"/>
      <c r="BM405" s="388"/>
      <c r="BN405" s="388"/>
      <c r="BO405" s="388">
        <v>7.49</v>
      </c>
      <c r="BP405" s="388">
        <v>0</v>
      </c>
      <c r="BQ405" s="388">
        <v>6.99</v>
      </c>
      <c r="BR405" s="391">
        <v>3</v>
      </c>
      <c r="BS405" s="388">
        <v>5.69</v>
      </c>
      <c r="BT405" s="391">
        <v>5</v>
      </c>
      <c r="BU405" s="388">
        <v>5.35</v>
      </c>
      <c r="BV405" s="391">
        <v>10</v>
      </c>
      <c r="BW405" s="388">
        <v>4.99</v>
      </c>
      <c r="BX405" s="391">
        <v>10</v>
      </c>
      <c r="BY405" s="388">
        <v>4.99</v>
      </c>
    </row>
    <row r="406" spans="1:77" x14ac:dyDescent="0.25">
      <c r="A406" s="376" t="s">
        <v>1548</v>
      </c>
      <c r="B406" s="376"/>
      <c r="C406" s="392"/>
      <c r="D406" s="392"/>
      <c r="E406" s="376"/>
      <c r="F406" s="376"/>
      <c r="G406" s="376"/>
      <c r="H406" s="376"/>
      <c r="I406" s="376"/>
      <c r="J406" s="376"/>
      <c r="K406" s="376"/>
      <c r="L406" s="376" t="str">
        <f t="shared" si="6"/>
        <v/>
      </c>
      <c r="M406" s="376"/>
      <c r="N406" s="376"/>
      <c r="O406" s="376"/>
      <c r="P406" s="376"/>
      <c r="Q406" s="376"/>
      <c r="R406" s="376"/>
      <c r="S406" s="376"/>
      <c r="T406" s="376"/>
      <c r="U406" s="376"/>
      <c r="V406" s="376"/>
      <c r="W406" s="376"/>
      <c r="X406" s="376"/>
      <c r="Y406" s="376"/>
      <c r="Z406" s="376"/>
      <c r="AA406" s="376"/>
      <c r="AB406" s="376"/>
      <c r="AC406" s="376"/>
      <c r="AD406" s="376"/>
      <c r="AE406" s="394"/>
      <c r="AF406" s="376"/>
      <c r="AG406" s="376"/>
      <c r="AH406" s="376"/>
      <c r="AI406" s="376"/>
      <c r="AJ406" s="376"/>
      <c r="AK406" s="376"/>
      <c r="AL406" s="376"/>
      <c r="AM406" s="376"/>
      <c r="AN406" s="376"/>
      <c r="AO406" s="376"/>
      <c r="AP406" s="376"/>
      <c r="AQ406" s="376"/>
      <c r="AR406" s="376"/>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v>7.99</v>
      </c>
      <c r="BP406" s="376">
        <v>0</v>
      </c>
      <c r="BQ406" s="376">
        <v>7.29</v>
      </c>
      <c r="BR406" s="393">
        <v>2</v>
      </c>
      <c r="BS406" s="376">
        <v>6.99</v>
      </c>
      <c r="BT406" s="393">
        <v>4</v>
      </c>
      <c r="BU406" s="376">
        <v>6.49</v>
      </c>
      <c r="BV406" s="393">
        <v>10</v>
      </c>
      <c r="BW406" s="376">
        <v>5.65</v>
      </c>
      <c r="BX406" s="393">
        <v>25</v>
      </c>
      <c r="BY406" s="376">
        <v>4.8899999999999997</v>
      </c>
    </row>
    <row r="407" spans="1:77" x14ac:dyDescent="0.25">
      <c r="A407" s="388" t="s">
        <v>1550</v>
      </c>
      <c r="B407" s="388"/>
      <c r="C407" s="388"/>
      <c r="D407" s="389"/>
      <c r="E407" s="388"/>
      <c r="F407" s="388"/>
      <c r="G407" s="388"/>
      <c r="H407" s="388"/>
      <c r="I407" s="388"/>
      <c r="J407" s="388"/>
      <c r="K407" s="388"/>
      <c r="L407" s="388" t="str">
        <f t="shared" si="6"/>
        <v/>
      </c>
      <c r="M407" s="388"/>
      <c r="N407" s="388"/>
      <c r="O407" s="388"/>
      <c r="P407" s="388"/>
      <c r="Q407" s="388"/>
      <c r="R407" s="388"/>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388"/>
      <c r="AY407" s="388"/>
      <c r="AZ407" s="388"/>
      <c r="BA407" s="388"/>
      <c r="BB407" s="388"/>
      <c r="BC407" s="388"/>
      <c r="BD407" s="388"/>
      <c r="BE407" s="388"/>
      <c r="BF407" s="388"/>
      <c r="BG407" s="388"/>
      <c r="BH407" s="388"/>
      <c r="BI407" s="388"/>
      <c r="BJ407" s="388"/>
      <c r="BK407" s="388"/>
      <c r="BL407" s="388"/>
      <c r="BM407" s="388"/>
      <c r="BN407" s="388"/>
      <c r="BO407" s="388">
        <v>7.99</v>
      </c>
      <c r="BP407" s="388">
        <v>0</v>
      </c>
      <c r="BQ407" s="388">
        <v>7.29</v>
      </c>
      <c r="BR407" s="391">
        <v>2</v>
      </c>
      <c r="BS407" s="388">
        <v>6.99</v>
      </c>
      <c r="BT407" s="391">
        <v>4</v>
      </c>
      <c r="BU407" s="388">
        <v>6.49</v>
      </c>
      <c r="BV407" s="391">
        <v>10</v>
      </c>
      <c r="BW407" s="388">
        <v>5.65</v>
      </c>
      <c r="BX407" s="391">
        <v>25</v>
      </c>
      <c r="BY407" s="388">
        <v>4.8899999999999997</v>
      </c>
    </row>
    <row r="408" spans="1:77" x14ac:dyDescent="0.25">
      <c r="A408" s="376" t="s">
        <v>1549</v>
      </c>
      <c r="B408" s="376"/>
      <c r="C408" s="392"/>
      <c r="D408" s="392"/>
      <c r="E408" s="376"/>
      <c r="F408" s="376"/>
      <c r="G408" s="376"/>
      <c r="H408" s="376"/>
      <c r="I408" s="376"/>
      <c r="J408" s="376"/>
      <c r="K408" s="376"/>
      <c r="L408" s="376" t="str">
        <f t="shared" si="6"/>
        <v/>
      </c>
      <c r="M408" s="376"/>
      <c r="N408" s="376"/>
      <c r="O408" s="376"/>
      <c r="P408" s="376"/>
      <c r="Q408" s="376"/>
      <c r="R408" s="376"/>
      <c r="S408" s="376"/>
      <c r="T408" s="376"/>
      <c r="U408" s="376"/>
      <c r="V408" s="376"/>
      <c r="W408" s="376"/>
      <c r="X408" s="376"/>
      <c r="Y408" s="376"/>
      <c r="Z408" s="376"/>
      <c r="AA408" s="376"/>
      <c r="AB408" s="376"/>
      <c r="AC408" s="376"/>
      <c r="AD408" s="376"/>
      <c r="AE408" s="394"/>
      <c r="AF408" s="376"/>
      <c r="AG408" s="376"/>
      <c r="AH408" s="376"/>
      <c r="AI408" s="376"/>
      <c r="AJ408" s="376"/>
      <c r="AK408" s="376"/>
      <c r="AL408" s="376"/>
      <c r="AM408" s="376"/>
      <c r="AN408" s="376"/>
      <c r="AO408" s="376"/>
      <c r="AP408" s="376"/>
      <c r="AQ408" s="376"/>
      <c r="AR408" s="376"/>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v>7.99</v>
      </c>
      <c r="BP408" s="376">
        <v>0</v>
      </c>
      <c r="BQ408" s="376">
        <v>7.29</v>
      </c>
      <c r="BR408" s="393">
        <v>2</v>
      </c>
      <c r="BS408" s="376">
        <v>6.99</v>
      </c>
      <c r="BT408" s="393">
        <v>4</v>
      </c>
      <c r="BU408" s="376">
        <v>6.49</v>
      </c>
      <c r="BV408" s="393">
        <v>10</v>
      </c>
      <c r="BW408" s="376">
        <v>5.65</v>
      </c>
      <c r="BX408" s="393">
        <v>25</v>
      </c>
      <c r="BY408" s="376">
        <v>4.8899999999999997</v>
      </c>
    </row>
    <row r="409" spans="1:77" x14ac:dyDescent="0.25">
      <c r="A409" s="388" t="s">
        <v>1481</v>
      </c>
      <c r="B409" s="388"/>
      <c r="C409" s="388"/>
      <c r="D409" s="389"/>
      <c r="E409" s="388"/>
      <c r="F409" s="388"/>
      <c r="G409" s="388"/>
      <c r="H409" s="388"/>
      <c r="I409" s="388"/>
      <c r="J409" s="388"/>
      <c r="K409" s="388"/>
      <c r="L409" s="388" t="str">
        <f t="shared" si="6"/>
        <v/>
      </c>
      <c r="M409" s="388"/>
      <c r="N409" s="388"/>
      <c r="O409" s="388"/>
      <c r="P409" s="388"/>
      <c r="Q409" s="388"/>
      <c r="R409" s="388"/>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388"/>
      <c r="AY409" s="388"/>
      <c r="AZ409" s="388"/>
      <c r="BA409" s="388"/>
      <c r="BB409" s="388"/>
      <c r="BC409" s="388"/>
      <c r="BD409" s="388"/>
      <c r="BE409" s="388"/>
      <c r="BF409" s="388"/>
      <c r="BG409" s="388"/>
      <c r="BH409" s="388"/>
      <c r="BI409" s="388"/>
      <c r="BJ409" s="388"/>
      <c r="BK409" s="388"/>
      <c r="BL409" s="388"/>
      <c r="BM409" s="388"/>
      <c r="BN409" s="388"/>
      <c r="BO409" s="388">
        <v>9.19</v>
      </c>
      <c r="BP409" s="388">
        <v>0</v>
      </c>
      <c r="BQ409" s="388">
        <v>7.85</v>
      </c>
      <c r="BR409" s="391">
        <v>5</v>
      </c>
      <c r="BS409" s="388">
        <v>6.89</v>
      </c>
      <c r="BT409" s="391">
        <v>10</v>
      </c>
      <c r="BU409" s="388">
        <v>6.45</v>
      </c>
      <c r="BV409" s="391">
        <v>15</v>
      </c>
      <c r="BW409" s="388">
        <v>5.99</v>
      </c>
      <c r="BX409" s="391">
        <v>25</v>
      </c>
      <c r="BY409" s="388">
        <v>4.95</v>
      </c>
    </row>
    <row r="410" spans="1:77" x14ac:dyDescent="0.25">
      <c r="A410" s="376" t="s">
        <v>1698</v>
      </c>
      <c r="B410" s="376"/>
      <c r="C410" s="376"/>
      <c r="D410" s="392"/>
      <c r="E410" s="376"/>
      <c r="F410" s="376"/>
      <c r="G410" s="376"/>
      <c r="H410" s="376"/>
      <c r="I410" s="376"/>
      <c r="J410" s="376"/>
      <c r="K410" s="376"/>
      <c r="L410" s="376" t="str">
        <f t="shared" si="6"/>
        <v/>
      </c>
      <c r="M410" s="376"/>
      <c r="N410" s="376"/>
      <c r="O410" s="376"/>
      <c r="P410" s="376"/>
      <c r="Q410" s="376"/>
      <c r="R410" s="376"/>
      <c r="S410" s="376"/>
      <c r="T410" s="376"/>
      <c r="U410" s="376"/>
      <c r="V410" s="376"/>
      <c r="W410" s="376"/>
      <c r="X410" s="376"/>
      <c r="Y410" s="376"/>
      <c r="Z410" s="376"/>
      <c r="AA410" s="376"/>
      <c r="AB410" s="376"/>
      <c r="AC410" s="376"/>
      <c r="AD410" s="376"/>
      <c r="AE410" s="394"/>
      <c r="AF410" s="376"/>
      <c r="AG410" s="376"/>
      <c r="AH410" s="376"/>
      <c r="AI410" s="376"/>
      <c r="AJ410" s="376"/>
      <c r="AK410" s="376"/>
      <c r="AL410" s="376"/>
      <c r="AM410" s="376"/>
      <c r="AN410" s="376"/>
      <c r="AO410" s="376"/>
      <c r="AP410" s="376"/>
      <c r="AQ410" s="376"/>
      <c r="AR410" s="376"/>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v>7.25</v>
      </c>
      <c r="BP410" s="376">
        <v>0</v>
      </c>
      <c r="BQ410" s="376">
        <v>6.99</v>
      </c>
      <c r="BR410" s="393">
        <v>2</v>
      </c>
      <c r="BS410" s="376">
        <v>6.49</v>
      </c>
      <c r="BT410" s="393">
        <v>4</v>
      </c>
      <c r="BU410" s="376">
        <v>6.25</v>
      </c>
      <c r="BV410" s="393">
        <v>10</v>
      </c>
      <c r="BW410" s="376">
        <v>5.65</v>
      </c>
      <c r="BX410" s="393">
        <v>20</v>
      </c>
      <c r="BY410" s="376">
        <v>4.95</v>
      </c>
    </row>
    <row r="411" spans="1:77" x14ac:dyDescent="0.25">
      <c r="A411" s="388" t="s">
        <v>1347</v>
      </c>
      <c r="B411" s="388"/>
      <c r="C411" s="388"/>
      <c r="D411" s="389"/>
      <c r="E411" s="388"/>
      <c r="F411" s="388"/>
      <c r="G411" s="388"/>
      <c r="H411" s="388"/>
      <c r="I411" s="388"/>
      <c r="J411" s="388"/>
      <c r="K411" s="388"/>
      <c r="L411" s="388" t="str">
        <f t="shared" si="6"/>
        <v/>
      </c>
      <c r="M411" s="388"/>
      <c r="N411" s="388"/>
      <c r="O411" s="388"/>
      <c r="P411" s="388"/>
      <c r="Q411" s="388"/>
      <c r="R411" s="388"/>
      <c r="S411" s="388"/>
      <c r="T411" s="388"/>
      <c r="U411" s="388"/>
      <c r="V411" s="388"/>
      <c r="W411" s="388"/>
      <c r="X411" s="388"/>
      <c r="Y411" s="388"/>
      <c r="Z411" s="388"/>
      <c r="AA411" s="388"/>
      <c r="AB411" s="388"/>
      <c r="AC411" s="388"/>
      <c r="AD411" s="388"/>
      <c r="AE411" s="390"/>
      <c r="AF411" s="388"/>
      <c r="AG411" s="388"/>
      <c r="AH411" s="388"/>
      <c r="AI411" s="388"/>
      <c r="AJ411" s="388"/>
      <c r="AK411" s="388"/>
      <c r="AL411" s="388"/>
      <c r="AM411" s="388"/>
      <c r="AN411" s="388"/>
      <c r="AO411" s="388"/>
      <c r="AP411" s="388"/>
      <c r="AQ411" s="388"/>
      <c r="AR411" s="388"/>
      <c r="AS411" s="388"/>
      <c r="AT411" s="388"/>
      <c r="AU411" s="388"/>
      <c r="AV411" s="388"/>
      <c r="AW411" s="388"/>
      <c r="AX411" s="388"/>
      <c r="AY411" s="388"/>
      <c r="AZ411" s="388"/>
      <c r="BA411" s="388"/>
      <c r="BB411" s="388"/>
      <c r="BC411" s="388"/>
      <c r="BD411" s="388"/>
      <c r="BE411" s="388"/>
      <c r="BF411" s="388"/>
      <c r="BG411" s="388"/>
      <c r="BH411" s="388"/>
      <c r="BI411" s="388"/>
      <c r="BJ411" s="388"/>
      <c r="BK411" s="388"/>
      <c r="BL411" s="388"/>
      <c r="BM411" s="388"/>
      <c r="BN411" s="388"/>
      <c r="BO411" s="388">
        <v>7.99</v>
      </c>
      <c r="BP411" s="388">
        <v>0</v>
      </c>
      <c r="BQ411" s="388">
        <v>7.49</v>
      </c>
      <c r="BR411" s="391">
        <v>5</v>
      </c>
      <c r="BS411" s="388">
        <v>6.49</v>
      </c>
      <c r="BT411" s="391">
        <v>10</v>
      </c>
      <c r="BU411" s="388">
        <v>5.99</v>
      </c>
      <c r="BV411" s="391">
        <v>15</v>
      </c>
      <c r="BW411" s="388">
        <v>5.49</v>
      </c>
      <c r="BX411" s="391">
        <v>30</v>
      </c>
      <c r="BY411" s="388">
        <v>4.99</v>
      </c>
    </row>
    <row r="412" spans="1:77" x14ac:dyDescent="0.25">
      <c r="A412" s="376" t="s">
        <v>54</v>
      </c>
      <c r="B412" s="376"/>
      <c r="C412" s="376"/>
      <c r="D412" s="392"/>
      <c r="E412" s="376"/>
      <c r="F412" s="376"/>
      <c r="G412" s="376"/>
      <c r="H412" s="376"/>
      <c r="I412" s="376"/>
      <c r="J412" s="376"/>
      <c r="K412" s="376"/>
      <c r="L412" s="376" t="str">
        <f t="shared" si="6"/>
        <v/>
      </c>
      <c r="M412" s="376"/>
      <c r="N412" s="376"/>
      <c r="O412" s="376"/>
      <c r="P412" s="376"/>
      <c r="Q412" s="376"/>
      <c r="R412" s="376"/>
      <c r="S412" s="376"/>
      <c r="T412" s="376"/>
      <c r="U412" s="376"/>
      <c r="V412" s="376"/>
      <c r="W412" s="376"/>
      <c r="X412" s="376"/>
      <c r="Y412" s="376"/>
      <c r="Z412" s="376"/>
      <c r="AA412" s="376"/>
      <c r="AB412" s="376"/>
      <c r="AC412" s="376"/>
      <c r="AD412" s="376"/>
      <c r="AE412" s="395"/>
      <c r="AF412" s="376"/>
      <c r="AG412" s="376"/>
      <c r="AH412" s="376"/>
      <c r="AI412" s="376"/>
      <c r="AJ412" s="376"/>
      <c r="AK412" s="376"/>
      <c r="AL412" s="376"/>
      <c r="AM412" s="376"/>
      <c r="AN412" s="376"/>
      <c r="AO412" s="376"/>
      <c r="AP412" s="376"/>
      <c r="AQ412" s="376"/>
      <c r="AR412" s="376"/>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v>7.0833333329999997</v>
      </c>
      <c r="BP412" s="376">
        <v>0</v>
      </c>
      <c r="BQ412" s="376">
        <v>5.4799741600000003</v>
      </c>
      <c r="BR412" s="393">
        <v>3</v>
      </c>
      <c r="BS412" s="376">
        <v>5.35</v>
      </c>
      <c r="BT412" s="393">
        <v>5</v>
      </c>
      <c r="BU412" s="376">
        <v>5.09</v>
      </c>
      <c r="BV412" s="393">
        <v>5</v>
      </c>
      <c r="BW412" s="376">
        <v>5.09</v>
      </c>
      <c r="BX412" s="393">
        <v>5</v>
      </c>
      <c r="BY412" s="376">
        <v>5.09</v>
      </c>
    </row>
    <row r="413" spans="1:77" x14ac:dyDescent="0.25">
      <c r="A413" s="388" t="s">
        <v>76</v>
      </c>
      <c r="B413" s="388"/>
      <c r="C413" s="388"/>
      <c r="D413" s="389"/>
      <c r="E413" s="388"/>
      <c r="F413" s="388"/>
      <c r="G413" s="388"/>
      <c r="H413" s="388"/>
      <c r="I413" s="388"/>
      <c r="J413" s="388"/>
      <c r="K413" s="388"/>
      <c r="L413" s="388" t="str">
        <f t="shared" si="6"/>
        <v/>
      </c>
      <c r="M413" s="388"/>
      <c r="N413" s="388"/>
      <c r="O413" s="388"/>
      <c r="P413" s="388"/>
      <c r="Q413" s="388"/>
      <c r="R413" s="388"/>
      <c r="S413" s="388"/>
      <c r="T413" s="388"/>
      <c r="U413" s="388"/>
      <c r="V413" s="388"/>
      <c r="W413" s="388"/>
      <c r="X413" s="388"/>
      <c r="Y413" s="388"/>
      <c r="Z413" s="388"/>
      <c r="AA413" s="388"/>
      <c r="AB413" s="388"/>
      <c r="AC413" s="388"/>
      <c r="AD413" s="388"/>
      <c r="AE413" s="390"/>
      <c r="AF413" s="388"/>
      <c r="AG413" s="388"/>
      <c r="AH413" s="388"/>
      <c r="AI413" s="388"/>
      <c r="AJ413" s="388"/>
      <c r="AK413" s="388"/>
      <c r="AL413" s="388"/>
      <c r="AM413" s="388"/>
      <c r="AN413" s="388"/>
      <c r="AO413" s="388"/>
      <c r="AP413" s="388"/>
      <c r="AQ413" s="388"/>
      <c r="AR413" s="388"/>
      <c r="AS413" s="388"/>
      <c r="AT413" s="388"/>
      <c r="AU413" s="388"/>
      <c r="AV413" s="388"/>
      <c r="AW413" s="388"/>
      <c r="AX413" s="388"/>
      <c r="AY413" s="388"/>
      <c r="AZ413" s="388"/>
      <c r="BA413" s="388"/>
      <c r="BB413" s="388"/>
      <c r="BC413" s="388"/>
      <c r="BD413" s="388"/>
      <c r="BE413" s="388"/>
      <c r="BF413" s="388"/>
      <c r="BG413" s="388"/>
      <c r="BH413" s="388"/>
      <c r="BI413" s="388"/>
      <c r="BJ413" s="388"/>
      <c r="BK413" s="388"/>
      <c r="BL413" s="388"/>
      <c r="BM413" s="388"/>
      <c r="BN413" s="388"/>
      <c r="BO413" s="388">
        <v>6.69</v>
      </c>
      <c r="BP413" s="388">
        <v>0</v>
      </c>
      <c r="BQ413" s="388">
        <v>5.99</v>
      </c>
      <c r="BR413" s="391">
        <v>2</v>
      </c>
      <c r="BS413" s="388">
        <v>5.95</v>
      </c>
      <c r="BT413" s="391">
        <v>4</v>
      </c>
      <c r="BU413" s="388">
        <v>5.49</v>
      </c>
      <c r="BV413" s="391">
        <v>5</v>
      </c>
      <c r="BW413" s="388">
        <v>5.05</v>
      </c>
      <c r="BX413" s="391">
        <v>5</v>
      </c>
      <c r="BY413" s="388">
        <v>5.05</v>
      </c>
    </row>
    <row r="414" spans="1:77" x14ac:dyDescent="0.25">
      <c r="A414" s="376" t="s">
        <v>1621</v>
      </c>
      <c r="B414" s="376"/>
      <c r="C414" s="392"/>
      <c r="D414" s="392"/>
      <c r="E414" s="376"/>
      <c r="F414" s="376"/>
      <c r="G414" s="376"/>
      <c r="H414" s="376"/>
      <c r="I414" s="376"/>
      <c r="J414" s="376"/>
      <c r="K414" s="376"/>
      <c r="L414" s="376" t="str">
        <f t="shared" si="6"/>
        <v/>
      </c>
      <c r="M414" s="376"/>
      <c r="N414" s="376"/>
      <c r="O414" s="376"/>
      <c r="P414" s="376"/>
      <c r="Q414" s="376"/>
      <c r="R414" s="376"/>
      <c r="S414" s="376"/>
      <c r="T414" s="376"/>
      <c r="U414" s="376"/>
      <c r="V414" s="376"/>
      <c r="W414" s="376"/>
      <c r="X414" s="376"/>
      <c r="Y414" s="376"/>
      <c r="Z414" s="376"/>
      <c r="AA414" s="376"/>
      <c r="AB414" s="376"/>
      <c r="AC414" s="376"/>
      <c r="AD414" s="376"/>
      <c r="AE414" s="394"/>
      <c r="AF414" s="376"/>
      <c r="AG414" s="376"/>
      <c r="AH414" s="376"/>
      <c r="AI414" s="376"/>
      <c r="AJ414" s="376"/>
      <c r="AK414" s="376"/>
      <c r="AL414" s="376"/>
      <c r="AM414" s="376"/>
      <c r="AN414" s="376"/>
      <c r="AO414" s="376"/>
      <c r="AP414" s="376"/>
      <c r="AQ414" s="376"/>
      <c r="AR414" s="376"/>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v>7.2499999999999991</v>
      </c>
      <c r="BP414" s="376">
        <v>0</v>
      </c>
      <c r="BQ414" s="376">
        <v>7.99</v>
      </c>
      <c r="BR414" s="393">
        <v>2</v>
      </c>
      <c r="BS414" s="376">
        <v>7.49</v>
      </c>
      <c r="BT414" s="393">
        <v>4</v>
      </c>
      <c r="BU414" s="376">
        <v>6.99</v>
      </c>
      <c r="BV414" s="393">
        <v>10</v>
      </c>
      <c r="BW414" s="376">
        <v>5.99</v>
      </c>
      <c r="BX414" s="393">
        <v>20</v>
      </c>
      <c r="BY414" s="376">
        <v>5.15</v>
      </c>
    </row>
    <row r="415" spans="1:77" x14ac:dyDescent="0.25">
      <c r="A415" s="388" t="s">
        <v>1622</v>
      </c>
      <c r="B415" s="388"/>
      <c r="C415" s="388"/>
      <c r="D415" s="389"/>
      <c r="E415" s="388"/>
      <c r="F415" s="388"/>
      <c r="G415" s="388"/>
      <c r="H415" s="388"/>
      <c r="I415" s="388"/>
      <c r="J415" s="388"/>
      <c r="K415" s="388"/>
      <c r="L415" s="388" t="str">
        <f t="shared" si="6"/>
        <v/>
      </c>
      <c r="M415" s="388"/>
      <c r="N415" s="388"/>
      <c r="O415" s="388"/>
      <c r="P415" s="388"/>
      <c r="Q415" s="388"/>
      <c r="R415" s="388"/>
      <c r="S415" s="388"/>
      <c r="T415" s="388"/>
      <c r="U415" s="388"/>
      <c r="V415" s="388"/>
      <c r="W415" s="388"/>
      <c r="X415" s="388"/>
      <c r="Y415" s="388"/>
      <c r="Z415" s="388"/>
      <c r="AA415" s="388"/>
      <c r="AB415" s="388"/>
      <c r="AC415" s="388"/>
      <c r="AD415" s="388"/>
      <c r="AE415" s="390"/>
      <c r="AF415" s="388"/>
      <c r="AG415" s="388"/>
      <c r="AH415" s="388"/>
      <c r="AI415" s="388"/>
      <c r="AJ415" s="388"/>
      <c r="AK415" s="388"/>
      <c r="AL415" s="388"/>
      <c r="AM415" s="388"/>
      <c r="AN415" s="388"/>
      <c r="AO415" s="388"/>
      <c r="AP415" s="388"/>
      <c r="AQ415" s="388"/>
      <c r="AR415" s="388"/>
      <c r="AS415" s="388"/>
      <c r="AT415" s="388"/>
      <c r="AU415" s="388"/>
      <c r="AV415" s="388"/>
      <c r="AW415" s="388"/>
      <c r="AX415" s="388"/>
      <c r="AY415" s="388"/>
      <c r="AZ415" s="388"/>
      <c r="BA415" s="388"/>
      <c r="BB415" s="388"/>
      <c r="BC415" s="388"/>
      <c r="BD415" s="388"/>
      <c r="BE415" s="388"/>
      <c r="BF415" s="388"/>
      <c r="BG415" s="388"/>
      <c r="BH415" s="388"/>
      <c r="BI415" s="388"/>
      <c r="BJ415" s="388"/>
      <c r="BK415" s="388"/>
      <c r="BL415" s="388"/>
      <c r="BM415" s="388"/>
      <c r="BN415" s="388"/>
      <c r="BO415" s="388">
        <v>7.2499999999999991</v>
      </c>
      <c r="BP415" s="388">
        <v>0</v>
      </c>
      <c r="BQ415" s="388">
        <v>7.99</v>
      </c>
      <c r="BR415" s="391">
        <v>2</v>
      </c>
      <c r="BS415" s="388">
        <v>7.49</v>
      </c>
      <c r="BT415" s="391">
        <v>4</v>
      </c>
      <c r="BU415" s="388">
        <v>6.99</v>
      </c>
      <c r="BV415" s="391">
        <v>10</v>
      </c>
      <c r="BW415" s="388">
        <v>5.99</v>
      </c>
      <c r="BX415" s="391">
        <v>20</v>
      </c>
      <c r="BY415" s="388">
        <v>5.15</v>
      </c>
    </row>
    <row r="416" spans="1:77" x14ac:dyDescent="0.25">
      <c r="A416" s="376" t="s">
        <v>8</v>
      </c>
      <c r="B416" s="376"/>
      <c r="C416" s="376"/>
      <c r="D416" s="392"/>
      <c r="E416" s="376"/>
      <c r="F416" s="376"/>
      <c r="G416" s="376"/>
      <c r="H416" s="376"/>
      <c r="I416" s="376"/>
      <c r="J416" s="376"/>
      <c r="K416" s="376"/>
      <c r="L416" s="376" t="str">
        <f t="shared" si="6"/>
        <v/>
      </c>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v>9.89</v>
      </c>
      <c r="BP416" s="376">
        <v>0</v>
      </c>
      <c r="BQ416" s="376">
        <v>9.49</v>
      </c>
      <c r="BR416" s="393">
        <v>3</v>
      </c>
      <c r="BS416" s="376">
        <v>8.49</v>
      </c>
      <c r="BT416" s="393">
        <v>6</v>
      </c>
      <c r="BU416" s="376">
        <v>7.25</v>
      </c>
      <c r="BV416" s="393">
        <v>12</v>
      </c>
      <c r="BW416" s="376">
        <v>6.25</v>
      </c>
      <c r="BX416" s="393">
        <v>24</v>
      </c>
      <c r="BY416" s="376">
        <v>5.15</v>
      </c>
    </row>
    <row r="417" spans="1:77" x14ac:dyDescent="0.25">
      <c r="A417" s="388" t="s">
        <v>1557</v>
      </c>
      <c r="B417" s="388"/>
      <c r="C417" s="388"/>
      <c r="D417" s="389"/>
      <c r="E417" s="388"/>
      <c r="F417" s="388"/>
      <c r="G417" s="388"/>
      <c r="H417" s="388"/>
      <c r="I417" s="388"/>
      <c r="J417" s="388"/>
      <c r="K417" s="388"/>
      <c r="L417" s="388" t="str">
        <f t="shared" si="6"/>
        <v/>
      </c>
      <c r="M417" s="388"/>
      <c r="N417" s="388"/>
      <c r="O417" s="388"/>
      <c r="P417" s="388"/>
      <c r="Q417" s="388"/>
      <c r="R417" s="388"/>
      <c r="S417" s="388"/>
      <c r="T417" s="388"/>
      <c r="U417" s="388"/>
      <c r="V417" s="388"/>
      <c r="W417" s="388"/>
      <c r="X417" s="388"/>
      <c r="Y417" s="388"/>
      <c r="Z417" s="388"/>
      <c r="AA417" s="388"/>
      <c r="AB417" s="388"/>
      <c r="AC417" s="388"/>
      <c r="AD417" s="388"/>
      <c r="AE417" s="390"/>
      <c r="AF417" s="388"/>
      <c r="AG417" s="388"/>
      <c r="AH417" s="388"/>
      <c r="AI417" s="388"/>
      <c r="AJ417" s="388"/>
      <c r="AK417" s="388"/>
      <c r="AL417" s="388"/>
      <c r="AM417" s="388"/>
      <c r="AN417" s="388"/>
      <c r="AO417" s="388"/>
      <c r="AP417" s="388"/>
      <c r="AQ417" s="388"/>
      <c r="AR417" s="388"/>
      <c r="AS417" s="388"/>
      <c r="AT417" s="388"/>
      <c r="AU417" s="388"/>
      <c r="AV417" s="388"/>
      <c r="AW417" s="388"/>
      <c r="AX417" s="388"/>
      <c r="AY417" s="388"/>
      <c r="AZ417" s="388"/>
      <c r="BA417" s="388"/>
      <c r="BB417" s="388"/>
      <c r="BC417" s="388"/>
      <c r="BD417" s="388"/>
      <c r="BE417" s="388"/>
      <c r="BF417" s="388"/>
      <c r="BG417" s="388"/>
      <c r="BH417" s="388"/>
      <c r="BI417" s="388"/>
      <c r="BJ417" s="388"/>
      <c r="BK417" s="388"/>
      <c r="BL417" s="388"/>
      <c r="BM417" s="388"/>
      <c r="BN417" s="388"/>
      <c r="BO417" s="388">
        <v>7.79</v>
      </c>
      <c r="BP417" s="388">
        <v>0</v>
      </c>
      <c r="BQ417" s="388">
        <v>7.49</v>
      </c>
      <c r="BR417" s="391">
        <v>2</v>
      </c>
      <c r="BS417" s="388">
        <v>6.99</v>
      </c>
      <c r="BT417" s="391">
        <v>4</v>
      </c>
      <c r="BU417" s="388">
        <v>6.49</v>
      </c>
      <c r="BV417" s="391">
        <v>6</v>
      </c>
      <c r="BW417" s="388">
        <v>5.99</v>
      </c>
      <c r="BX417" s="391">
        <v>14</v>
      </c>
      <c r="BY417" s="388">
        <v>5.25</v>
      </c>
    </row>
    <row r="418" spans="1:77" x14ac:dyDescent="0.25">
      <c r="A418" s="376" t="s">
        <v>1563</v>
      </c>
      <c r="B418" s="376"/>
      <c r="C418" s="376"/>
      <c r="D418" s="392"/>
      <c r="E418" s="376"/>
      <c r="F418" s="376"/>
      <c r="G418" s="376"/>
      <c r="H418" s="376"/>
      <c r="I418" s="376"/>
      <c r="J418" s="376"/>
      <c r="K418" s="376"/>
      <c r="L418" s="376" t="str">
        <f t="shared" si="6"/>
        <v/>
      </c>
      <c r="M418" s="376"/>
      <c r="N418" s="376"/>
      <c r="O418" s="376"/>
      <c r="P418" s="376"/>
      <c r="Q418" s="376"/>
      <c r="R418" s="376"/>
      <c r="S418" s="376"/>
      <c r="T418" s="376"/>
      <c r="U418" s="376"/>
      <c r="V418" s="376"/>
      <c r="W418" s="376"/>
      <c r="X418" s="376"/>
      <c r="Y418" s="376"/>
      <c r="Z418" s="376"/>
      <c r="AA418" s="376"/>
      <c r="AB418" s="376"/>
      <c r="AC418" s="376"/>
      <c r="AD418" s="376"/>
      <c r="AE418" s="394"/>
      <c r="AF418" s="376"/>
      <c r="AG418" s="376"/>
      <c r="AH418" s="376"/>
      <c r="AI418" s="376"/>
      <c r="AJ418" s="376"/>
      <c r="AK418" s="376"/>
      <c r="AL418" s="376"/>
      <c r="AM418" s="376"/>
      <c r="AN418" s="376"/>
      <c r="AO418" s="376"/>
      <c r="AP418" s="376"/>
      <c r="AQ418" s="376"/>
      <c r="AR418" s="376"/>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v>7.79</v>
      </c>
      <c r="BP418" s="376">
        <v>0</v>
      </c>
      <c r="BQ418" s="376">
        <v>7.49</v>
      </c>
      <c r="BR418" s="393">
        <v>2</v>
      </c>
      <c r="BS418" s="376">
        <v>6.99</v>
      </c>
      <c r="BT418" s="393">
        <v>4</v>
      </c>
      <c r="BU418" s="376">
        <v>6.49</v>
      </c>
      <c r="BV418" s="393">
        <v>6</v>
      </c>
      <c r="BW418" s="376">
        <v>5.99</v>
      </c>
      <c r="BX418" s="393">
        <v>14</v>
      </c>
      <c r="BY418" s="376">
        <v>5.25</v>
      </c>
    </row>
    <row r="419" spans="1:77" x14ac:dyDescent="0.25">
      <c r="A419" s="388" t="s">
        <v>1564</v>
      </c>
      <c r="B419" s="388"/>
      <c r="C419" s="388"/>
      <c r="D419" s="389"/>
      <c r="E419" s="388"/>
      <c r="F419" s="388"/>
      <c r="G419" s="388"/>
      <c r="H419" s="388"/>
      <c r="I419" s="388"/>
      <c r="J419" s="388"/>
      <c r="K419" s="388"/>
      <c r="L419" s="388" t="str">
        <f t="shared" si="6"/>
        <v/>
      </c>
      <c r="M419" s="388"/>
      <c r="N419" s="388"/>
      <c r="O419" s="388"/>
      <c r="P419" s="388"/>
      <c r="Q419" s="388"/>
      <c r="R419" s="388"/>
      <c r="S419" s="388"/>
      <c r="T419" s="388"/>
      <c r="U419" s="388"/>
      <c r="V419" s="388"/>
      <c r="W419" s="388"/>
      <c r="X419" s="388"/>
      <c r="Y419" s="388"/>
      <c r="Z419" s="388"/>
      <c r="AA419" s="388"/>
      <c r="AB419" s="388"/>
      <c r="AC419" s="388"/>
      <c r="AD419" s="388"/>
      <c r="AE419" s="388"/>
      <c r="AF419" s="388"/>
      <c r="AG419" s="388"/>
      <c r="AH419" s="388"/>
      <c r="AI419" s="388"/>
      <c r="AJ419" s="388"/>
      <c r="AK419" s="388"/>
      <c r="AL419" s="388"/>
      <c r="AM419" s="388"/>
      <c r="AN419" s="388"/>
      <c r="AO419" s="388"/>
      <c r="AP419" s="388"/>
      <c r="AQ419" s="388"/>
      <c r="AR419" s="388"/>
      <c r="AS419" s="388"/>
      <c r="AT419" s="388"/>
      <c r="AU419" s="388"/>
      <c r="AV419" s="388"/>
      <c r="AW419" s="388"/>
      <c r="AX419" s="388"/>
      <c r="AY419" s="388"/>
      <c r="AZ419" s="388"/>
      <c r="BA419" s="388"/>
      <c r="BB419" s="388"/>
      <c r="BC419" s="388"/>
      <c r="BD419" s="388"/>
      <c r="BE419" s="388"/>
      <c r="BF419" s="388"/>
      <c r="BG419" s="388"/>
      <c r="BH419" s="388"/>
      <c r="BI419" s="388"/>
      <c r="BJ419" s="388"/>
      <c r="BK419" s="388"/>
      <c r="BL419" s="388"/>
      <c r="BM419" s="388"/>
      <c r="BN419" s="388"/>
      <c r="BO419" s="388">
        <v>7.79</v>
      </c>
      <c r="BP419" s="388">
        <v>0</v>
      </c>
      <c r="BQ419" s="388">
        <v>7.49</v>
      </c>
      <c r="BR419" s="391">
        <v>2</v>
      </c>
      <c r="BS419" s="388">
        <v>6.99</v>
      </c>
      <c r="BT419" s="391">
        <v>4</v>
      </c>
      <c r="BU419" s="388">
        <v>6.49</v>
      </c>
      <c r="BV419" s="391">
        <v>6</v>
      </c>
      <c r="BW419" s="388">
        <v>5.99</v>
      </c>
      <c r="BX419" s="391">
        <v>14</v>
      </c>
      <c r="BY419" s="388">
        <v>5.25</v>
      </c>
    </row>
    <row r="420" spans="1:77" x14ac:dyDescent="0.25">
      <c r="A420" s="376" t="s">
        <v>1559</v>
      </c>
      <c r="B420" s="376"/>
      <c r="C420" s="376"/>
      <c r="D420" s="392"/>
      <c r="E420" s="376"/>
      <c r="F420" s="376"/>
      <c r="G420" s="376"/>
      <c r="H420" s="376"/>
      <c r="I420" s="376"/>
      <c r="J420" s="376"/>
      <c r="K420" s="376"/>
      <c r="L420" s="376" t="str">
        <f t="shared" si="6"/>
        <v/>
      </c>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v>7.79</v>
      </c>
      <c r="BP420" s="376">
        <v>0</v>
      </c>
      <c r="BQ420" s="376">
        <v>7.49</v>
      </c>
      <c r="BR420" s="393">
        <v>2</v>
      </c>
      <c r="BS420" s="376">
        <v>6.99</v>
      </c>
      <c r="BT420" s="393">
        <v>4</v>
      </c>
      <c r="BU420" s="376">
        <v>6.49</v>
      </c>
      <c r="BV420" s="393">
        <v>6</v>
      </c>
      <c r="BW420" s="376">
        <v>5.99</v>
      </c>
      <c r="BX420" s="393">
        <v>14</v>
      </c>
      <c r="BY420" s="376">
        <v>5.25</v>
      </c>
    </row>
    <row r="421" spans="1:77" x14ac:dyDescent="0.25">
      <c r="A421" s="388" t="s">
        <v>1565</v>
      </c>
      <c r="B421" s="388"/>
      <c r="C421" s="388"/>
      <c r="D421" s="389"/>
      <c r="E421" s="388"/>
      <c r="F421" s="388"/>
      <c r="G421" s="388"/>
      <c r="H421" s="388"/>
      <c r="I421" s="388"/>
      <c r="J421" s="388"/>
      <c r="K421" s="388"/>
      <c r="L421" s="388" t="str">
        <f t="shared" si="6"/>
        <v/>
      </c>
      <c r="M421" s="388"/>
      <c r="N421" s="388"/>
      <c r="O421" s="388"/>
      <c r="P421" s="388"/>
      <c r="Q421" s="388"/>
      <c r="R421" s="388"/>
      <c r="S421" s="388"/>
      <c r="T421" s="388"/>
      <c r="U421" s="388"/>
      <c r="V421" s="388"/>
      <c r="W421" s="388"/>
      <c r="X421" s="388"/>
      <c r="Y421" s="388"/>
      <c r="Z421" s="388"/>
      <c r="AA421" s="388"/>
      <c r="AB421" s="388"/>
      <c r="AC421" s="388"/>
      <c r="AD421" s="388"/>
      <c r="AE421" s="390"/>
      <c r="AF421" s="388"/>
      <c r="AG421" s="388"/>
      <c r="AH421" s="388"/>
      <c r="AI421" s="388"/>
      <c r="AJ421" s="388"/>
      <c r="AK421" s="388"/>
      <c r="AL421" s="388"/>
      <c r="AM421" s="388"/>
      <c r="AN421" s="388"/>
      <c r="AO421" s="388"/>
      <c r="AP421" s="388"/>
      <c r="AQ421" s="388"/>
      <c r="AR421" s="388"/>
      <c r="AS421" s="388"/>
      <c r="AT421" s="388"/>
      <c r="AU421" s="388"/>
      <c r="AV421" s="388"/>
      <c r="AW421" s="388"/>
      <c r="AX421" s="388"/>
      <c r="AY421" s="388"/>
      <c r="AZ421" s="388"/>
      <c r="BA421" s="388"/>
      <c r="BB421" s="388"/>
      <c r="BC421" s="388"/>
      <c r="BD421" s="388"/>
      <c r="BE421" s="388"/>
      <c r="BF421" s="388"/>
      <c r="BG421" s="388"/>
      <c r="BH421" s="388"/>
      <c r="BI421" s="388"/>
      <c r="BJ421" s="388"/>
      <c r="BK421" s="388"/>
      <c r="BL421" s="388"/>
      <c r="BM421" s="388"/>
      <c r="BN421" s="388"/>
      <c r="BO421" s="388">
        <v>7.79</v>
      </c>
      <c r="BP421" s="388">
        <v>0</v>
      </c>
      <c r="BQ421" s="388">
        <v>7.49</v>
      </c>
      <c r="BR421" s="391">
        <v>2</v>
      </c>
      <c r="BS421" s="388">
        <v>6.99</v>
      </c>
      <c r="BT421" s="391">
        <v>4</v>
      </c>
      <c r="BU421" s="388">
        <v>6.49</v>
      </c>
      <c r="BV421" s="391">
        <v>6</v>
      </c>
      <c r="BW421" s="388">
        <v>5.99</v>
      </c>
      <c r="BX421" s="391">
        <v>14</v>
      </c>
      <c r="BY421" s="388">
        <v>5.25</v>
      </c>
    </row>
    <row r="422" spans="1:77" x14ac:dyDescent="0.25">
      <c r="A422" s="376" t="s">
        <v>1558</v>
      </c>
      <c r="B422" s="376"/>
      <c r="C422" s="392"/>
      <c r="D422" s="392"/>
      <c r="E422" s="376"/>
      <c r="F422" s="376"/>
      <c r="G422" s="376"/>
      <c r="H422" s="376"/>
      <c r="I422" s="376"/>
      <c r="J422" s="376"/>
      <c r="K422" s="376"/>
      <c r="L422" s="376" t="str">
        <f t="shared" si="6"/>
        <v/>
      </c>
      <c r="M422" s="376"/>
      <c r="N422" s="376"/>
      <c r="O422" s="376"/>
      <c r="P422" s="376"/>
      <c r="Q422" s="376"/>
      <c r="R422" s="376"/>
      <c r="S422" s="376"/>
      <c r="T422" s="376"/>
      <c r="U422" s="376"/>
      <c r="V422" s="376"/>
      <c r="W422" s="376"/>
      <c r="X422" s="376"/>
      <c r="Y422" s="376"/>
      <c r="Z422" s="376"/>
      <c r="AA422" s="376"/>
      <c r="AB422" s="376"/>
      <c r="AC422" s="376"/>
      <c r="AD422" s="376"/>
      <c r="AE422" s="394"/>
      <c r="AF422" s="376"/>
      <c r="AG422" s="376"/>
      <c r="AH422" s="376"/>
      <c r="AI422" s="376"/>
      <c r="AJ422" s="376"/>
      <c r="AK422" s="376"/>
      <c r="AL422" s="376"/>
      <c r="AM422" s="376"/>
      <c r="AN422" s="376"/>
      <c r="AO422" s="376"/>
      <c r="AP422" s="376"/>
      <c r="AQ422" s="376"/>
      <c r="AR422" s="376"/>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v>7.79</v>
      </c>
      <c r="BP422" s="376">
        <v>0</v>
      </c>
      <c r="BQ422" s="376">
        <v>7.49</v>
      </c>
      <c r="BR422" s="393">
        <v>2</v>
      </c>
      <c r="BS422" s="376">
        <v>6.99</v>
      </c>
      <c r="BT422" s="393">
        <v>4</v>
      </c>
      <c r="BU422" s="376">
        <v>6.49</v>
      </c>
      <c r="BV422" s="393">
        <v>6</v>
      </c>
      <c r="BW422" s="376">
        <v>5.99</v>
      </c>
      <c r="BX422" s="393">
        <v>14</v>
      </c>
      <c r="BY422" s="376">
        <v>5.25</v>
      </c>
    </row>
    <row r="423" spans="1:77" x14ac:dyDescent="0.25">
      <c r="A423" s="388" t="s">
        <v>50</v>
      </c>
      <c r="B423" s="388"/>
      <c r="C423" s="388"/>
      <c r="D423" s="389"/>
      <c r="E423" s="388"/>
      <c r="F423" s="388"/>
      <c r="G423" s="388"/>
      <c r="H423" s="388"/>
      <c r="I423" s="388"/>
      <c r="J423" s="388"/>
      <c r="K423" s="388"/>
      <c r="L423" s="388" t="str">
        <f t="shared" si="6"/>
        <v/>
      </c>
      <c r="M423" s="388"/>
      <c r="N423" s="388"/>
      <c r="O423" s="388"/>
      <c r="P423" s="388"/>
      <c r="Q423" s="388"/>
      <c r="R423" s="388"/>
      <c r="S423" s="388"/>
      <c r="T423" s="376"/>
      <c r="U423" s="388"/>
      <c r="V423" s="388"/>
      <c r="W423" s="388"/>
      <c r="X423" s="388"/>
      <c r="Y423" s="388"/>
      <c r="Z423" s="388"/>
      <c r="AA423" s="388"/>
      <c r="AB423" s="388"/>
      <c r="AC423" s="388"/>
      <c r="AD423" s="388"/>
      <c r="AE423" s="397"/>
      <c r="AF423" s="388"/>
      <c r="AG423" s="388"/>
      <c r="AH423" s="388"/>
      <c r="AI423" s="388"/>
      <c r="AJ423" s="388"/>
      <c r="AK423" s="388"/>
      <c r="AL423" s="388"/>
      <c r="AM423" s="388"/>
      <c r="AN423" s="388"/>
      <c r="AO423" s="388"/>
      <c r="AP423" s="388"/>
      <c r="AQ423" s="388"/>
      <c r="AR423" s="388"/>
      <c r="AS423" s="388"/>
      <c r="AT423" s="388"/>
      <c r="AU423" s="388"/>
      <c r="AV423" s="388"/>
      <c r="AW423" s="388"/>
      <c r="AX423" s="388"/>
      <c r="AY423" s="388"/>
      <c r="AZ423" s="388"/>
      <c r="BA423" s="388"/>
      <c r="BB423" s="388"/>
      <c r="BC423" s="388"/>
      <c r="BD423" s="388"/>
      <c r="BE423" s="388"/>
      <c r="BF423" s="388"/>
      <c r="BG423" s="388"/>
      <c r="BH423" s="388"/>
      <c r="BI423" s="388"/>
      <c r="BJ423" s="388"/>
      <c r="BK423" s="388"/>
      <c r="BL423" s="388"/>
      <c r="BM423" s="388"/>
      <c r="BN423" s="388"/>
      <c r="BO423" s="388">
        <v>12.99</v>
      </c>
      <c r="BP423" s="388">
        <v>0</v>
      </c>
      <c r="BQ423" s="388">
        <v>8.99</v>
      </c>
      <c r="BR423" s="391">
        <v>3</v>
      </c>
      <c r="BS423" s="388">
        <v>7.49</v>
      </c>
      <c r="BT423" s="391">
        <v>6</v>
      </c>
      <c r="BU423" s="388">
        <v>6.99</v>
      </c>
      <c r="BV423" s="391">
        <v>8</v>
      </c>
      <c r="BW423" s="388">
        <v>6.09</v>
      </c>
      <c r="BX423" s="391">
        <v>12</v>
      </c>
      <c r="BY423" s="388">
        <v>5.25</v>
      </c>
    </row>
    <row r="424" spans="1:77" x14ac:dyDescent="0.25">
      <c r="A424" s="376" t="s">
        <v>1690</v>
      </c>
      <c r="B424" s="376"/>
      <c r="C424" s="376"/>
      <c r="D424" s="392"/>
      <c r="E424" s="376"/>
      <c r="F424" s="376"/>
      <c r="G424" s="376"/>
      <c r="H424" s="376"/>
      <c r="I424" s="376"/>
      <c r="J424" s="376"/>
      <c r="K424" s="376"/>
      <c r="L424" s="376" t="str">
        <f t="shared" si="6"/>
        <v/>
      </c>
      <c r="M424" s="376"/>
      <c r="N424" s="376"/>
      <c r="O424" s="376"/>
      <c r="P424" s="376"/>
      <c r="Q424" s="376"/>
      <c r="R424" s="376"/>
      <c r="S424" s="376"/>
      <c r="T424" s="376"/>
      <c r="U424" s="376"/>
      <c r="V424" s="376"/>
      <c r="W424" s="376"/>
      <c r="X424" s="376"/>
      <c r="Y424" s="376"/>
      <c r="Z424" s="376"/>
      <c r="AA424" s="376"/>
      <c r="AB424" s="376"/>
      <c r="AC424" s="376"/>
      <c r="AD424" s="376"/>
      <c r="AE424" s="394"/>
      <c r="AF424" s="376"/>
      <c r="AG424" s="376"/>
      <c r="AH424" s="376"/>
      <c r="AI424" s="376"/>
      <c r="AJ424" s="376"/>
      <c r="AK424" s="376"/>
      <c r="AL424" s="376"/>
      <c r="AM424" s="376"/>
      <c r="AN424" s="376"/>
      <c r="AO424" s="376"/>
      <c r="AP424" s="376"/>
      <c r="AQ424" s="376"/>
      <c r="AR424" s="376"/>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v>8.69</v>
      </c>
      <c r="BP424" s="376">
        <v>0</v>
      </c>
      <c r="BQ424" s="376">
        <v>8.25</v>
      </c>
      <c r="BR424" s="393">
        <v>2</v>
      </c>
      <c r="BS424" s="376">
        <v>7.75</v>
      </c>
      <c r="BT424" s="393">
        <v>4</v>
      </c>
      <c r="BU424" s="376">
        <v>6.99</v>
      </c>
      <c r="BV424" s="393">
        <v>10</v>
      </c>
      <c r="BW424" s="376">
        <v>6.09</v>
      </c>
      <c r="BX424" s="393">
        <v>25</v>
      </c>
      <c r="BY424" s="376">
        <v>5.35</v>
      </c>
    </row>
    <row r="425" spans="1:77" x14ac:dyDescent="0.25">
      <c r="A425" s="388" t="s">
        <v>1367</v>
      </c>
      <c r="B425" s="388"/>
      <c r="C425" s="389"/>
      <c r="D425" s="389"/>
      <c r="E425" s="388"/>
      <c r="F425" s="388"/>
      <c r="G425" s="388"/>
      <c r="H425" s="388"/>
      <c r="I425" s="388"/>
      <c r="J425" s="388"/>
      <c r="K425" s="388"/>
      <c r="L425" s="388" t="str">
        <f t="shared" si="6"/>
        <v/>
      </c>
      <c r="M425" s="388"/>
      <c r="N425" s="388"/>
      <c r="O425" s="388"/>
      <c r="P425" s="388"/>
      <c r="Q425" s="388"/>
      <c r="R425" s="388"/>
      <c r="S425" s="388"/>
      <c r="T425" s="388"/>
      <c r="U425" s="388"/>
      <c r="V425" s="388"/>
      <c r="W425" s="388"/>
      <c r="X425" s="388"/>
      <c r="Y425" s="388"/>
      <c r="Z425" s="388"/>
      <c r="AA425" s="388"/>
      <c r="AB425" s="388"/>
      <c r="AC425" s="388"/>
      <c r="AD425" s="388"/>
      <c r="AE425" s="390"/>
      <c r="AF425" s="388"/>
      <c r="AG425" s="388"/>
      <c r="AH425" s="388"/>
      <c r="AI425" s="388"/>
      <c r="AJ425" s="388"/>
      <c r="AK425" s="388"/>
      <c r="AL425" s="388"/>
      <c r="AM425" s="388"/>
      <c r="AN425" s="388"/>
      <c r="AO425" s="388"/>
      <c r="AP425" s="388"/>
      <c r="AQ425" s="388"/>
      <c r="AR425" s="388"/>
      <c r="AS425" s="388"/>
      <c r="AT425" s="388"/>
      <c r="AU425" s="388"/>
      <c r="AV425" s="388"/>
      <c r="AW425" s="388"/>
      <c r="AX425" s="388"/>
      <c r="AY425" s="388"/>
      <c r="AZ425" s="388"/>
      <c r="BA425" s="388"/>
      <c r="BB425" s="388"/>
      <c r="BC425" s="388"/>
      <c r="BD425" s="388"/>
      <c r="BE425" s="388"/>
      <c r="BF425" s="388"/>
      <c r="BG425" s="388"/>
      <c r="BH425" s="388"/>
      <c r="BI425" s="388"/>
      <c r="BJ425" s="388"/>
      <c r="BK425" s="388"/>
      <c r="BL425" s="388"/>
      <c r="BM425" s="388"/>
      <c r="BN425" s="388"/>
      <c r="BO425" s="388">
        <v>6.29</v>
      </c>
      <c r="BP425" s="388">
        <v>0</v>
      </c>
      <c r="BQ425" s="388">
        <v>6.15</v>
      </c>
      <c r="BR425" s="391">
        <v>24</v>
      </c>
      <c r="BS425" s="388">
        <v>5.99</v>
      </c>
      <c r="BT425" s="391">
        <v>50</v>
      </c>
      <c r="BU425" s="388">
        <v>5.85</v>
      </c>
      <c r="BV425" s="391">
        <v>100</v>
      </c>
      <c r="BW425" s="388">
        <v>5.59</v>
      </c>
      <c r="BX425" s="391">
        <v>100</v>
      </c>
      <c r="BY425" s="388">
        <v>5.59</v>
      </c>
    </row>
    <row r="426" spans="1:77" x14ac:dyDescent="0.25">
      <c r="A426" s="376" t="s">
        <v>1629</v>
      </c>
      <c r="B426" s="376"/>
      <c r="C426" s="376"/>
      <c r="D426" s="392"/>
      <c r="E426" s="376"/>
      <c r="F426" s="376"/>
      <c r="G426" s="376"/>
      <c r="H426" s="376"/>
      <c r="I426" s="376"/>
      <c r="J426" s="376"/>
      <c r="K426" s="376"/>
      <c r="L426" s="376" t="str">
        <f t="shared" si="6"/>
        <v/>
      </c>
      <c r="M426" s="376"/>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c r="AK426" s="376"/>
      <c r="AL426" s="376"/>
      <c r="AM426" s="376"/>
      <c r="AN426" s="376"/>
      <c r="AO426" s="376"/>
      <c r="AP426" s="376"/>
      <c r="AQ426" s="376"/>
      <c r="AR426" s="376"/>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v>14.99</v>
      </c>
      <c r="BP426" s="376">
        <v>0</v>
      </c>
      <c r="BQ426" s="376">
        <v>12.99</v>
      </c>
      <c r="BR426" s="393">
        <v>2</v>
      </c>
      <c r="BS426" s="376">
        <v>10.49</v>
      </c>
      <c r="BT426" s="393">
        <v>4</v>
      </c>
      <c r="BU426" s="376">
        <v>9.99</v>
      </c>
      <c r="BV426" s="393">
        <v>6</v>
      </c>
      <c r="BW426" s="376">
        <v>8.99</v>
      </c>
      <c r="BX426" s="393">
        <v>12</v>
      </c>
      <c r="BY426" s="376">
        <v>5.99</v>
      </c>
    </row>
    <row r="427" spans="1:77" x14ac:dyDescent="0.25">
      <c r="A427" s="388" t="s">
        <v>1631</v>
      </c>
      <c r="B427" s="388"/>
      <c r="C427" s="388"/>
      <c r="D427" s="389"/>
      <c r="E427" s="388"/>
      <c r="F427" s="388"/>
      <c r="G427" s="388"/>
      <c r="H427" s="388"/>
      <c r="I427" s="388"/>
      <c r="J427" s="388"/>
      <c r="K427" s="388"/>
      <c r="L427" s="388" t="str">
        <f t="shared" si="6"/>
        <v/>
      </c>
      <c r="M427" s="388"/>
      <c r="N427" s="388"/>
      <c r="O427" s="388"/>
      <c r="P427" s="376"/>
      <c r="Q427" s="388"/>
      <c r="R427" s="388"/>
      <c r="S427" s="388"/>
      <c r="T427" s="388"/>
      <c r="U427" s="388"/>
      <c r="V427" s="388"/>
      <c r="W427" s="388"/>
      <c r="X427" s="388"/>
      <c r="Y427" s="388"/>
      <c r="Z427" s="388"/>
      <c r="AA427" s="388"/>
      <c r="AB427" s="388"/>
      <c r="AC427" s="388"/>
      <c r="AD427" s="388"/>
      <c r="AE427" s="388"/>
      <c r="AF427" s="388"/>
      <c r="AG427" s="388"/>
      <c r="AH427" s="388"/>
      <c r="AI427" s="388"/>
      <c r="AJ427" s="388"/>
      <c r="AK427" s="388"/>
      <c r="AL427" s="388"/>
      <c r="AM427" s="388"/>
      <c r="AN427" s="388"/>
      <c r="AO427" s="388"/>
      <c r="AP427" s="388"/>
      <c r="AQ427" s="388"/>
      <c r="AR427" s="388"/>
      <c r="AS427" s="388"/>
      <c r="AT427" s="388"/>
      <c r="AU427" s="388"/>
      <c r="AV427" s="388"/>
      <c r="AW427" s="388"/>
      <c r="AX427" s="388"/>
      <c r="AY427" s="388"/>
      <c r="AZ427" s="388"/>
      <c r="BA427" s="388"/>
      <c r="BB427" s="388"/>
      <c r="BC427" s="388"/>
      <c r="BD427" s="388"/>
      <c r="BE427" s="388"/>
      <c r="BF427" s="388"/>
      <c r="BG427" s="388"/>
      <c r="BH427" s="388"/>
      <c r="BI427" s="388"/>
      <c r="BJ427" s="388"/>
      <c r="BK427" s="388"/>
      <c r="BL427" s="388"/>
      <c r="BM427" s="388"/>
      <c r="BN427" s="388"/>
      <c r="BO427" s="388">
        <v>14.99</v>
      </c>
      <c r="BP427" s="388">
        <v>0</v>
      </c>
      <c r="BQ427" s="388">
        <v>12.99</v>
      </c>
      <c r="BR427" s="391">
        <v>2</v>
      </c>
      <c r="BS427" s="388">
        <v>10.49</v>
      </c>
      <c r="BT427" s="391">
        <v>4</v>
      </c>
      <c r="BU427" s="388">
        <v>9.99</v>
      </c>
      <c r="BV427" s="391">
        <v>6</v>
      </c>
      <c r="BW427" s="388">
        <v>8.99</v>
      </c>
      <c r="BX427" s="391">
        <v>12</v>
      </c>
      <c r="BY427" s="388">
        <v>5.99</v>
      </c>
    </row>
    <row r="428" spans="1:77" x14ac:dyDescent="0.25">
      <c r="A428" s="376" t="s">
        <v>1630</v>
      </c>
      <c r="B428" s="376"/>
      <c r="C428" s="376"/>
      <c r="D428" s="392"/>
      <c r="E428" s="376"/>
      <c r="F428" s="376"/>
      <c r="G428" s="376"/>
      <c r="H428" s="376"/>
      <c r="I428" s="376"/>
      <c r="J428" s="376"/>
      <c r="K428" s="376"/>
      <c r="L428" s="376" t="str">
        <f t="shared" si="6"/>
        <v/>
      </c>
      <c r="M428" s="376"/>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c r="AK428" s="376"/>
      <c r="AL428" s="376"/>
      <c r="AM428" s="376"/>
      <c r="AN428" s="376"/>
      <c r="AO428" s="376"/>
      <c r="AP428" s="376"/>
      <c r="AQ428" s="376"/>
      <c r="AR428" s="376"/>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v>14.99</v>
      </c>
      <c r="BP428" s="376">
        <v>0</v>
      </c>
      <c r="BQ428" s="376">
        <v>12.99</v>
      </c>
      <c r="BR428" s="393">
        <v>2</v>
      </c>
      <c r="BS428" s="376">
        <v>10.49</v>
      </c>
      <c r="BT428" s="393">
        <v>4</v>
      </c>
      <c r="BU428" s="376">
        <v>9.99</v>
      </c>
      <c r="BV428" s="393">
        <v>6</v>
      </c>
      <c r="BW428" s="376">
        <v>8.99</v>
      </c>
      <c r="BX428" s="393">
        <v>12</v>
      </c>
      <c r="BY428" s="376">
        <v>5.99</v>
      </c>
    </row>
    <row r="429" spans="1:77" x14ac:dyDescent="0.25">
      <c r="A429" s="388" t="s">
        <v>1459</v>
      </c>
      <c r="B429" s="388"/>
      <c r="C429" s="388"/>
      <c r="D429" s="389"/>
      <c r="E429" s="388"/>
      <c r="F429" s="388"/>
      <c r="G429" s="388"/>
      <c r="H429" s="388"/>
      <c r="I429" s="388"/>
      <c r="J429" s="388"/>
      <c r="K429" s="388"/>
      <c r="L429" s="388" t="str">
        <f t="shared" si="6"/>
        <v/>
      </c>
      <c r="M429" s="388"/>
      <c r="N429" s="388"/>
      <c r="O429" s="388"/>
      <c r="P429" s="388"/>
      <c r="Q429" s="388"/>
      <c r="R429" s="388"/>
      <c r="S429" s="388"/>
      <c r="T429" s="388"/>
      <c r="U429" s="388"/>
      <c r="V429" s="388"/>
      <c r="W429" s="388"/>
      <c r="X429" s="388"/>
      <c r="Y429" s="388"/>
      <c r="Z429" s="388"/>
      <c r="AA429" s="388"/>
      <c r="AB429" s="388"/>
      <c r="AC429" s="388"/>
      <c r="AD429" s="388"/>
      <c r="AE429" s="388"/>
      <c r="AF429" s="388"/>
      <c r="AG429" s="388"/>
      <c r="AH429" s="388"/>
      <c r="AI429" s="388"/>
      <c r="AJ429" s="388"/>
      <c r="AK429" s="388"/>
      <c r="AL429" s="388"/>
      <c r="AM429" s="388"/>
      <c r="AN429" s="388"/>
      <c r="AO429" s="388"/>
      <c r="AP429" s="388"/>
      <c r="AQ429" s="388"/>
      <c r="AR429" s="388"/>
      <c r="AS429" s="388"/>
      <c r="AT429" s="388"/>
      <c r="AU429" s="388"/>
      <c r="AV429" s="388"/>
      <c r="AW429" s="388"/>
      <c r="AX429" s="388"/>
      <c r="AY429" s="388"/>
      <c r="AZ429" s="388"/>
      <c r="BA429" s="388"/>
      <c r="BB429" s="388"/>
      <c r="BC429" s="388"/>
      <c r="BD429" s="388"/>
      <c r="BE429" s="388"/>
      <c r="BF429" s="388"/>
      <c r="BG429" s="388"/>
      <c r="BH429" s="388"/>
      <c r="BI429" s="388"/>
      <c r="BJ429" s="388"/>
      <c r="BK429" s="388"/>
      <c r="BL429" s="388"/>
      <c r="BM429" s="388"/>
      <c r="BN429" s="388"/>
      <c r="BO429" s="388">
        <v>9.49</v>
      </c>
      <c r="BP429" s="388">
        <v>0</v>
      </c>
      <c r="BQ429" s="388">
        <v>8.99</v>
      </c>
      <c r="BR429" s="391">
        <v>4</v>
      </c>
      <c r="BS429" s="388">
        <v>7.99</v>
      </c>
      <c r="BT429" s="391">
        <v>7</v>
      </c>
      <c r="BU429" s="388">
        <v>7.49</v>
      </c>
      <c r="BV429" s="391">
        <v>10</v>
      </c>
      <c r="BW429" s="388">
        <v>6.99</v>
      </c>
      <c r="BX429" s="391">
        <v>20</v>
      </c>
      <c r="BY429" s="388">
        <v>5.79</v>
      </c>
    </row>
    <row r="430" spans="1:77" x14ac:dyDescent="0.25">
      <c r="A430" s="376" t="s">
        <v>1352</v>
      </c>
      <c r="B430" s="376"/>
      <c r="C430" s="376"/>
      <c r="D430" s="392"/>
      <c r="E430" s="376"/>
      <c r="F430" s="376"/>
      <c r="G430" s="376"/>
      <c r="H430" s="376"/>
      <c r="I430" s="376"/>
      <c r="J430" s="376"/>
      <c r="K430" s="376"/>
      <c r="L430" s="376" t="str">
        <f t="shared" si="6"/>
        <v/>
      </c>
      <c r="M430" s="376"/>
      <c r="N430" s="376"/>
      <c r="O430" s="376"/>
      <c r="P430" s="376"/>
      <c r="Q430" s="376"/>
      <c r="R430" s="376"/>
      <c r="S430" s="376"/>
      <c r="T430" s="376"/>
      <c r="U430" s="376"/>
      <c r="V430" s="376"/>
      <c r="W430" s="376"/>
      <c r="X430" s="376"/>
      <c r="Y430" s="376"/>
      <c r="Z430" s="376"/>
      <c r="AA430" s="388"/>
      <c r="AB430" s="376"/>
      <c r="AC430" s="376"/>
      <c r="AD430" s="376"/>
      <c r="AE430" s="395"/>
      <c r="AF430" s="376"/>
      <c r="AG430" s="376"/>
      <c r="AH430" s="376"/>
      <c r="AI430" s="376"/>
      <c r="AJ430" s="376"/>
      <c r="AK430" s="376"/>
      <c r="AL430" s="376"/>
      <c r="AM430" s="376"/>
      <c r="AN430" s="376"/>
      <c r="AO430" s="376"/>
      <c r="AP430" s="376"/>
      <c r="AQ430" s="376"/>
      <c r="AR430" s="376"/>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v>8.99</v>
      </c>
      <c r="BP430" s="376">
        <v>0</v>
      </c>
      <c r="BQ430" s="376">
        <v>8.49</v>
      </c>
      <c r="BR430" s="393">
        <v>3</v>
      </c>
      <c r="BS430" s="376">
        <v>8.1999999999999993</v>
      </c>
      <c r="BT430" s="393">
        <v>5</v>
      </c>
      <c r="BU430" s="376">
        <v>7.99</v>
      </c>
      <c r="BV430" s="393">
        <v>15</v>
      </c>
      <c r="BW430" s="376">
        <v>6.99</v>
      </c>
      <c r="BX430" s="393">
        <v>30</v>
      </c>
      <c r="BY430" s="376">
        <v>5.85</v>
      </c>
    </row>
    <row r="431" spans="1:77" x14ac:dyDescent="0.25">
      <c r="A431" s="388" t="s">
        <v>1434</v>
      </c>
      <c r="B431" s="388"/>
      <c r="C431" s="388"/>
      <c r="D431" s="389"/>
      <c r="E431" s="388"/>
      <c r="F431" s="388"/>
      <c r="G431" s="388"/>
      <c r="H431" s="388"/>
      <c r="I431" s="388"/>
      <c r="J431" s="388"/>
      <c r="K431" s="388"/>
      <c r="L431" s="388" t="str">
        <f t="shared" si="6"/>
        <v/>
      </c>
      <c r="M431" s="388"/>
      <c r="N431" s="388"/>
      <c r="O431" s="388"/>
      <c r="P431" s="388"/>
      <c r="Q431" s="388"/>
      <c r="R431" s="388"/>
      <c r="S431" s="388"/>
      <c r="T431" s="388"/>
      <c r="U431" s="388"/>
      <c r="V431" s="388"/>
      <c r="W431" s="388"/>
      <c r="X431" s="388"/>
      <c r="Y431" s="388"/>
      <c r="Z431" s="388"/>
      <c r="AA431" s="388"/>
      <c r="AB431" s="388"/>
      <c r="AC431" s="388"/>
      <c r="AD431" s="388"/>
      <c r="AE431" s="397"/>
      <c r="AF431" s="388"/>
      <c r="AG431" s="388"/>
      <c r="AH431" s="388"/>
      <c r="AI431" s="388"/>
      <c r="AJ431" s="388"/>
      <c r="AK431" s="388"/>
      <c r="AL431" s="388"/>
      <c r="AM431" s="388"/>
      <c r="AN431" s="388"/>
      <c r="AO431" s="388"/>
      <c r="AP431" s="388"/>
      <c r="AQ431" s="388"/>
      <c r="AR431" s="388"/>
      <c r="AS431" s="388"/>
      <c r="AT431" s="388"/>
      <c r="AU431" s="388"/>
      <c r="AV431" s="388"/>
      <c r="AW431" s="388"/>
      <c r="AX431" s="388"/>
      <c r="AY431" s="388"/>
      <c r="AZ431" s="388"/>
      <c r="BA431" s="388"/>
      <c r="BB431" s="388"/>
      <c r="BC431" s="388"/>
      <c r="BD431" s="388"/>
      <c r="BE431" s="388"/>
      <c r="BF431" s="388"/>
      <c r="BG431" s="388"/>
      <c r="BH431" s="388"/>
      <c r="BI431" s="388"/>
      <c r="BJ431" s="388"/>
      <c r="BK431" s="388"/>
      <c r="BL431" s="388"/>
      <c r="BM431" s="388"/>
      <c r="BN431" s="388"/>
      <c r="BO431" s="388">
        <v>9.49</v>
      </c>
      <c r="BP431" s="388">
        <v>0</v>
      </c>
      <c r="BQ431" s="388">
        <v>9.35</v>
      </c>
      <c r="BR431" s="391">
        <v>4</v>
      </c>
      <c r="BS431" s="388">
        <v>8.59</v>
      </c>
      <c r="BT431" s="391">
        <v>6</v>
      </c>
      <c r="BU431" s="388">
        <v>8.15</v>
      </c>
      <c r="BV431" s="391">
        <v>12</v>
      </c>
      <c r="BW431" s="388">
        <v>7.49</v>
      </c>
      <c r="BX431" s="391">
        <v>24</v>
      </c>
      <c r="BY431" s="388">
        <v>5.95</v>
      </c>
    </row>
    <row r="432" spans="1:77" x14ac:dyDescent="0.25">
      <c r="A432" s="376" t="s">
        <v>1436</v>
      </c>
      <c r="B432" s="376"/>
      <c r="C432" s="376"/>
      <c r="D432" s="392"/>
      <c r="E432" s="376"/>
      <c r="F432" s="376"/>
      <c r="G432" s="376"/>
      <c r="H432" s="376"/>
      <c r="I432" s="376"/>
      <c r="J432" s="376"/>
      <c r="K432" s="376"/>
      <c r="L432" s="376" t="str">
        <f t="shared" si="6"/>
        <v/>
      </c>
      <c r="M432" s="376"/>
      <c r="N432" s="376"/>
      <c r="O432" s="376"/>
      <c r="P432" s="376"/>
      <c r="Q432" s="376"/>
      <c r="R432" s="376"/>
      <c r="S432" s="376"/>
      <c r="T432" s="376"/>
      <c r="U432" s="376"/>
      <c r="V432" s="376"/>
      <c r="W432" s="376"/>
      <c r="X432" s="376"/>
      <c r="Y432" s="376"/>
      <c r="Z432" s="376"/>
      <c r="AA432" s="376"/>
      <c r="AB432" s="376"/>
      <c r="AC432" s="376"/>
      <c r="AD432" s="376"/>
      <c r="AE432" s="394"/>
      <c r="AF432" s="376"/>
      <c r="AG432" s="376"/>
      <c r="AH432" s="376"/>
      <c r="AI432" s="376"/>
      <c r="AJ432" s="376"/>
      <c r="AK432" s="376"/>
      <c r="AL432" s="376"/>
      <c r="AM432" s="376"/>
      <c r="AN432" s="376"/>
      <c r="AO432" s="376"/>
      <c r="AP432" s="376"/>
      <c r="AQ432" s="376"/>
      <c r="AR432" s="376"/>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v>9.49</v>
      </c>
      <c r="BP432" s="376">
        <v>0</v>
      </c>
      <c r="BQ432" s="376">
        <v>9.35</v>
      </c>
      <c r="BR432" s="393">
        <v>4</v>
      </c>
      <c r="BS432" s="376">
        <v>8.59</v>
      </c>
      <c r="BT432" s="393">
        <v>6</v>
      </c>
      <c r="BU432" s="376">
        <v>8.15</v>
      </c>
      <c r="BV432" s="393">
        <v>12</v>
      </c>
      <c r="BW432" s="376">
        <v>7.49</v>
      </c>
      <c r="BX432" s="393">
        <v>24</v>
      </c>
      <c r="BY432" s="376">
        <v>5.95</v>
      </c>
    </row>
    <row r="433" spans="1:77" x14ac:dyDescent="0.25">
      <c r="A433" s="388" t="s">
        <v>1438</v>
      </c>
      <c r="B433" s="388"/>
      <c r="C433" s="388"/>
      <c r="D433" s="389"/>
      <c r="E433" s="388"/>
      <c r="F433" s="388"/>
      <c r="G433" s="388"/>
      <c r="H433" s="388"/>
      <c r="I433" s="388"/>
      <c r="J433" s="388"/>
      <c r="K433" s="388"/>
      <c r="L433" s="388" t="str">
        <f t="shared" si="6"/>
        <v/>
      </c>
      <c r="M433" s="388"/>
      <c r="N433" s="388"/>
      <c r="O433" s="388"/>
      <c r="P433" s="388"/>
      <c r="Q433" s="388"/>
      <c r="R433" s="388"/>
      <c r="S433" s="388"/>
      <c r="T433" s="388"/>
      <c r="U433" s="388"/>
      <c r="V433" s="388"/>
      <c r="W433" s="388"/>
      <c r="X433" s="388"/>
      <c r="Y433" s="388"/>
      <c r="Z433" s="388"/>
      <c r="AA433" s="388"/>
      <c r="AB433" s="388"/>
      <c r="AC433" s="388"/>
      <c r="AD433" s="388"/>
      <c r="AE433" s="390"/>
      <c r="AF433" s="388"/>
      <c r="AG433" s="388"/>
      <c r="AH433" s="388"/>
      <c r="AI433" s="388"/>
      <c r="AJ433" s="388"/>
      <c r="AK433" s="388"/>
      <c r="AL433" s="388"/>
      <c r="AM433" s="388"/>
      <c r="AN433" s="388"/>
      <c r="AO433" s="388"/>
      <c r="AP433" s="388"/>
      <c r="AQ433" s="388"/>
      <c r="AR433" s="388"/>
      <c r="AS433" s="388"/>
      <c r="AT433" s="388"/>
      <c r="AU433" s="388"/>
      <c r="AV433" s="388"/>
      <c r="AW433" s="388"/>
      <c r="AX433" s="388"/>
      <c r="AY433" s="388"/>
      <c r="AZ433" s="388"/>
      <c r="BA433" s="388"/>
      <c r="BB433" s="388"/>
      <c r="BC433" s="388"/>
      <c r="BD433" s="388"/>
      <c r="BE433" s="388"/>
      <c r="BF433" s="388"/>
      <c r="BG433" s="388"/>
      <c r="BH433" s="388"/>
      <c r="BI433" s="388"/>
      <c r="BJ433" s="388"/>
      <c r="BK433" s="388"/>
      <c r="BL433" s="388"/>
      <c r="BM433" s="388"/>
      <c r="BN433" s="388"/>
      <c r="BO433" s="388">
        <v>9.49</v>
      </c>
      <c r="BP433" s="388">
        <v>0</v>
      </c>
      <c r="BQ433" s="388">
        <v>9.35</v>
      </c>
      <c r="BR433" s="391">
        <v>4</v>
      </c>
      <c r="BS433" s="388">
        <v>8.59</v>
      </c>
      <c r="BT433" s="391">
        <v>6</v>
      </c>
      <c r="BU433" s="388">
        <v>8.15</v>
      </c>
      <c r="BV433" s="391">
        <v>12</v>
      </c>
      <c r="BW433" s="388">
        <v>7.49</v>
      </c>
      <c r="BX433" s="391">
        <v>24</v>
      </c>
      <c r="BY433" s="388">
        <v>5.95</v>
      </c>
    </row>
    <row r="434" spans="1:77" x14ac:dyDescent="0.25">
      <c r="A434" s="376" t="s">
        <v>1440</v>
      </c>
      <c r="B434" s="376"/>
      <c r="C434" s="376"/>
      <c r="D434" s="392"/>
      <c r="E434" s="376"/>
      <c r="F434" s="376"/>
      <c r="G434" s="376"/>
      <c r="H434" s="376"/>
      <c r="I434" s="376"/>
      <c r="J434" s="376"/>
      <c r="K434" s="376"/>
      <c r="L434" s="376" t="str">
        <f t="shared" si="6"/>
        <v/>
      </c>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v>9.49</v>
      </c>
      <c r="BP434" s="376">
        <v>0</v>
      </c>
      <c r="BQ434" s="376">
        <v>9.35</v>
      </c>
      <c r="BR434" s="393">
        <v>3</v>
      </c>
      <c r="BS434" s="376">
        <v>9.49</v>
      </c>
      <c r="BT434" s="393">
        <v>5</v>
      </c>
      <c r="BU434" s="376">
        <v>8.15</v>
      </c>
      <c r="BV434" s="393">
        <v>10</v>
      </c>
      <c r="BW434" s="376">
        <v>7.49</v>
      </c>
      <c r="BX434" s="393">
        <v>20</v>
      </c>
      <c r="BY434" s="376">
        <v>5.95</v>
      </c>
    </row>
    <row r="435" spans="1:77" x14ac:dyDescent="0.25">
      <c r="A435" s="388" t="s">
        <v>1368</v>
      </c>
      <c r="B435" s="388"/>
      <c r="C435" s="388"/>
      <c r="D435" s="389"/>
      <c r="E435" s="388"/>
      <c r="F435" s="388"/>
      <c r="G435" s="388"/>
      <c r="H435" s="388"/>
      <c r="I435" s="388"/>
      <c r="J435" s="388"/>
      <c r="K435" s="388"/>
      <c r="L435" s="388" t="str">
        <f t="shared" si="6"/>
        <v/>
      </c>
      <c r="M435" s="388"/>
      <c r="N435" s="388"/>
      <c r="O435" s="388"/>
      <c r="P435" s="388"/>
      <c r="Q435" s="388"/>
      <c r="R435" s="388"/>
      <c r="S435" s="388"/>
      <c r="T435" s="388"/>
      <c r="U435" s="388"/>
      <c r="V435" s="388"/>
      <c r="W435" s="388"/>
      <c r="X435" s="388"/>
      <c r="Y435" s="388"/>
      <c r="Z435" s="388"/>
      <c r="AA435" s="388"/>
      <c r="AB435" s="388"/>
      <c r="AC435" s="388"/>
      <c r="AD435" s="388"/>
      <c r="AE435" s="390"/>
      <c r="AF435" s="388"/>
      <c r="AG435" s="388"/>
      <c r="AH435" s="388"/>
      <c r="AI435" s="388"/>
      <c r="AJ435" s="388"/>
      <c r="AK435" s="388"/>
      <c r="AL435" s="388"/>
      <c r="AM435" s="388"/>
      <c r="AN435" s="388"/>
      <c r="AO435" s="388"/>
      <c r="AP435" s="388"/>
      <c r="AQ435" s="388"/>
      <c r="AR435" s="388"/>
      <c r="AS435" s="388"/>
      <c r="AT435" s="388"/>
      <c r="AU435" s="388"/>
      <c r="AV435" s="388"/>
      <c r="AW435" s="388"/>
      <c r="AX435" s="388"/>
      <c r="AY435" s="388"/>
      <c r="AZ435" s="388"/>
      <c r="BA435" s="388"/>
      <c r="BB435" s="388"/>
      <c r="BC435" s="388"/>
      <c r="BD435" s="388"/>
      <c r="BE435" s="388"/>
      <c r="BF435" s="388"/>
      <c r="BG435" s="388"/>
      <c r="BH435" s="388"/>
      <c r="BI435" s="388"/>
      <c r="BJ435" s="388"/>
      <c r="BK435" s="388"/>
      <c r="BL435" s="388"/>
      <c r="BM435" s="388"/>
      <c r="BN435" s="388"/>
      <c r="BO435" s="388">
        <v>6.65</v>
      </c>
      <c r="BP435" s="388">
        <v>0</v>
      </c>
      <c r="BQ435" s="388">
        <v>6.49</v>
      </c>
      <c r="BR435" s="391">
        <v>24</v>
      </c>
      <c r="BS435" s="388">
        <v>6.25</v>
      </c>
      <c r="BT435" s="391">
        <v>50</v>
      </c>
      <c r="BU435" s="388">
        <v>5.99</v>
      </c>
      <c r="BV435" s="391">
        <v>100</v>
      </c>
      <c r="BW435" s="388">
        <v>5.85</v>
      </c>
      <c r="BX435" s="391">
        <v>100</v>
      </c>
      <c r="BY435" s="388">
        <v>5.85</v>
      </c>
    </row>
    <row r="436" spans="1:77" x14ac:dyDescent="0.25">
      <c r="A436" s="376" t="s">
        <v>1797</v>
      </c>
      <c r="B436" s="376"/>
      <c r="C436" s="376"/>
      <c r="D436" s="392"/>
      <c r="E436" s="376"/>
      <c r="F436" s="376"/>
      <c r="G436" s="376"/>
      <c r="H436" s="376"/>
      <c r="I436" s="376"/>
      <c r="J436" s="376"/>
      <c r="K436" s="376"/>
      <c r="L436" s="376" t="str">
        <f t="shared" si="6"/>
        <v/>
      </c>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v>10.461499999999999</v>
      </c>
      <c r="BP436" s="376">
        <v>0</v>
      </c>
      <c r="BQ436" s="376">
        <v>9.7142999999999997</v>
      </c>
      <c r="BR436" s="393">
        <v>4</v>
      </c>
      <c r="BS436" s="376">
        <v>9.3150999999999993</v>
      </c>
      <c r="BT436" s="393">
        <v>8</v>
      </c>
      <c r="BU436" s="376">
        <v>9.0667000000000009</v>
      </c>
      <c r="BV436" s="393">
        <v>15</v>
      </c>
      <c r="BW436" s="376">
        <v>8.8312000000000008</v>
      </c>
      <c r="BX436" s="393">
        <v>20</v>
      </c>
      <c r="BY436" s="376">
        <v>8.6075999999999997</v>
      </c>
    </row>
    <row r="437" spans="1:77" x14ac:dyDescent="0.25">
      <c r="A437" s="388" t="s">
        <v>1798</v>
      </c>
      <c r="B437" s="388"/>
      <c r="C437" s="388"/>
      <c r="D437" s="389"/>
      <c r="E437" s="388"/>
      <c r="F437" s="388"/>
      <c r="G437" s="388"/>
      <c r="H437" s="388"/>
      <c r="I437" s="388"/>
      <c r="J437" s="388"/>
      <c r="K437" s="388"/>
      <c r="L437" s="388" t="str">
        <f t="shared" si="6"/>
        <v/>
      </c>
      <c r="M437" s="388"/>
      <c r="N437" s="388"/>
      <c r="O437" s="388"/>
      <c r="P437" s="388"/>
      <c r="Q437" s="388"/>
      <c r="R437" s="388"/>
      <c r="S437" s="388"/>
      <c r="T437" s="388"/>
      <c r="U437" s="388"/>
      <c r="V437" s="388"/>
      <c r="W437" s="388"/>
      <c r="X437" s="388"/>
      <c r="Y437" s="388"/>
      <c r="Z437" s="388"/>
      <c r="AA437" s="388"/>
      <c r="AB437" s="388"/>
      <c r="AC437" s="388"/>
      <c r="AD437" s="388"/>
      <c r="AE437" s="390"/>
      <c r="AF437" s="388"/>
      <c r="AG437" s="388"/>
      <c r="AH437" s="388"/>
      <c r="AI437" s="388"/>
      <c r="AJ437" s="388"/>
      <c r="AK437" s="388"/>
      <c r="AL437" s="388"/>
      <c r="AM437" s="388"/>
      <c r="AN437" s="388"/>
      <c r="AO437" s="388"/>
      <c r="AP437" s="388"/>
      <c r="AQ437" s="388"/>
      <c r="AR437" s="388"/>
      <c r="AS437" s="388"/>
      <c r="AT437" s="388"/>
      <c r="AU437" s="388"/>
      <c r="AV437" s="388"/>
      <c r="AW437" s="388"/>
      <c r="AX437" s="388"/>
      <c r="AY437" s="388"/>
      <c r="AZ437" s="388"/>
      <c r="BA437" s="388"/>
      <c r="BB437" s="388"/>
      <c r="BC437" s="388"/>
      <c r="BD437" s="388"/>
      <c r="BE437" s="388"/>
      <c r="BF437" s="388"/>
      <c r="BG437" s="388"/>
      <c r="BH437" s="388"/>
      <c r="BI437" s="388"/>
      <c r="BJ437" s="388"/>
      <c r="BK437" s="388"/>
      <c r="BL437" s="388"/>
      <c r="BM437" s="388"/>
      <c r="BN437" s="388"/>
      <c r="BO437" s="388">
        <v>10.461499999999999</v>
      </c>
      <c r="BP437" s="388">
        <v>0</v>
      </c>
      <c r="BQ437" s="388">
        <v>9.7142999999999997</v>
      </c>
      <c r="BR437" s="391">
        <v>4</v>
      </c>
      <c r="BS437" s="388">
        <v>9.3150999999999993</v>
      </c>
      <c r="BT437" s="391">
        <v>8</v>
      </c>
      <c r="BU437" s="388">
        <v>9.0667000000000009</v>
      </c>
      <c r="BV437" s="391">
        <v>15</v>
      </c>
      <c r="BW437" s="388">
        <v>8.8312000000000008</v>
      </c>
      <c r="BX437" s="391">
        <v>20</v>
      </c>
      <c r="BY437" s="388">
        <v>8.6075999999999997</v>
      </c>
    </row>
    <row r="438" spans="1:77" x14ac:dyDescent="0.25">
      <c r="A438" s="376" t="s">
        <v>1466</v>
      </c>
      <c r="B438" s="376"/>
      <c r="C438" s="376"/>
      <c r="D438" s="392"/>
      <c r="E438" s="376"/>
      <c r="F438" s="376"/>
      <c r="G438" s="376"/>
      <c r="H438" s="376"/>
      <c r="I438" s="376"/>
      <c r="J438" s="376"/>
      <c r="K438" s="376"/>
      <c r="L438" s="376" t="str">
        <f t="shared" si="6"/>
        <v/>
      </c>
      <c r="M438" s="376"/>
      <c r="N438" s="376"/>
      <c r="O438" s="376"/>
      <c r="P438" s="376"/>
      <c r="Q438" s="376"/>
      <c r="R438" s="376"/>
      <c r="S438" s="376"/>
      <c r="T438" s="376"/>
      <c r="U438" s="376"/>
      <c r="V438" s="376"/>
      <c r="W438" s="376"/>
      <c r="X438" s="376"/>
      <c r="Y438" s="376"/>
      <c r="Z438" s="376"/>
      <c r="AA438" s="388"/>
      <c r="AB438" s="376"/>
      <c r="AC438" s="376"/>
      <c r="AD438" s="376"/>
      <c r="AE438" s="394"/>
      <c r="AF438" s="376"/>
      <c r="AG438" s="376"/>
      <c r="AH438" s="376"/>
      <c r="AI438" s="376"/>
      <c r="AJ438" s="376"/>
      <c r="AK438" s="376"/>
      <c r="AL438" s="376"/>
      <c r="AM438" s="376"/>
      <c r="AN438" s="376"/>
      <c r="AO438" s="376"/>
      <c r="AP438" s="376"/>
      <c r="AQ438" s="376"/>
      <c r="AR438" s="376"/>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v>13.79</v>
      </c>
      <c r="BP438" s="376">
        <v>0</v>
      </c>
      <c r="BQ438" s="376">
        <v>11.75</v>
      </c>
      <c r="BR438" s="393">
        <v>5</v>
      </c>
      <c r="BS438" s="376">
        <v>10.35</v>
      </c>
      <c r="BT438" s="393">
        <v>10</v>
      </c>
      <c r="BU438" s="376">
        <v>9.65</v>
      </c>
      <c r="BV438" s="393">
        <v>15</v>
      </c>
      <c r="BW438" s="376">
        <v>8.99</v>
      </c>
      <c r="BX438" s="393">
        <v>25</v>
      </c>
      <c r="BY438" s="376">
        <v>5.89</v>
      </c>
    </row>
    <row r="439" spans="1:77" x14ac:dyDescent="0.25">
      <c r="A439" s="388" t="s">
        <v>1580</v>
      </c>
      <c r="B439" s="388"/>
      <c r="C439" s="388"/>
      <c r="D439" s="389"/>
      <c r="E439" s="388"/>
      <c r="F439" s="388"/>
      <c r="G439" s="388"/>
      <c r="H439" s="388"/>
      <c r="I439" s="388"/>
      <c r="J439" s="388"/>
      <c r="K439" s="388"/>
      <c r="L439" s="388" t="str">
        <f t="shared" si="6"/>
        <v/>
      </c>
      <c r="M439" s="388"/>
      <c r="N439" s="388"/>
      <c r="O439" s="388"/>
      <c r="P439" s="388"/>
      <c r="Q439" s="388"/>
      <c r="R439" s="388"/>
      <c r="S439" s="388"/>
      <c r="T439" s="388"/>
      <c r="U439" s="388"/>
      <c r="V439" s="388"/>
      <c r="W439" s="388"/>
      <c r="X439" s="388"/>
      <c r="Y439" s="388"/>
      <c r="Z439" s="388"/>
      <c r="AA439" s="388"/>
      <c r="AB439" s="388"/>
      <c r="AC439" s="388"/>
      <c r="AD439" s="388"/>
      <c r="AE439" s="390"/>
      <c r="AF439" s="388"/>
      <c r="AG439" s="388"/>
      <c r="AH439" s="388"/>
      <c r="AI439" s="388"/>
      <c r="AJ439" s="388"/>
      <c r="AK439" s="388"/>
      <c r="AL439" s="388"/>
      <c r="AM439" s="388"/>
      <c r="AN439" s="388"/>
      <c r="AO439" s="388"/>
      <c r="AP439" s="388"/>
      <c r="AQ439" s="388"/>
      <c r="AR439" s="388"/>
      <c r="AS439" s="388"/>
      <c r="AT439" s="388"/>
      <c r="AU439" s="388"/>
      <c r="AV439" s="388"/>
      <c r="AW439" s="388"/>
      <c r="AX439" s="388"/>
      <c r="AY439" s="388"/>
      <c r="AZ439" s="388"/>
      <c r="BA439" s="388"/>
      <c r="BB439" s="388"/>
      <c r="BC439" s="388"/>
      <c r="BD439" s="388"/>
      <c r="BE439" s="388"/>
      <c r="BF439" s="388"/>
      <c r="BG439" s="388"/>
      <c r="BH439" s="388"/>
      <c r="BI439" s="388"/>
      <c r="BJ439" s="388"/>
      <c r="BK439" s="388"/>
      <c r="BL439" s="388"/>
      <c r="BM439" s="388"/>
      <c r="BN439" s="388"/>
      <c r="BO439" s="388">
        <v>8.99</v>
      </c>
      <c r="BP439" s="388">
        <v>0</v>
      </c>
      <c r="BQ439" s="388">
        <v>8.49</v>
      </c>
      <c r="BR439" s="391">
        <v>2</v>
      </c>
      <c r="BS439" s="388">
        <v>7.99</v>
      </c>
      <c r="BT439" s="391">
        <v>5</v>
      </c>
      <c r="BU439" s="388">
        <v>7.49</v>
      </c>
      <c r="BV439" s="391">
        <v>10</v>
      </c>
      <c r="BW439" s="388">
        <v>6.99</v>
      </c>
      <c r="BX439" s="391">
        <v>20</v>
      </c>
      <c r="BY439" s="388">
        <v>5.99</v>
      </c>
    </row>
    <row r="440" spans="1:77" x14ac:dyDescent="0.25">
      <c r="A440" s="376" t="s">
        <v>1579</v>
      </c>
      <c r="B440" s="376"/>
      <c r="C440" s="376"/>
      <c r="D440" s="392"/>
      <c r="E440" s="376"/>
      <c r="F440" s="376"/>
      <c r="G440" s="376"/>
      <c r="H440" s="376"/>
      <c r="I440" s="376"/>
      <c r="J440" s="376"/>
      <c r="K440" s="376"/>
      <c r="L440" s="376" t="str">
        <f t="shared" si="6"/>
        <v/>
      </c>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88"/>
      <c r="AR440" s="376"/>
      <c r="AS440" s="376"/>
      <c r="AT440" s="376"/>
      <c r="AU440" s="394"/>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v>8.99</v>
      </c>
      <c r="BP440" s="376">
        <v>0</v>
      </c>
      <c r="BQ440" s="376">
        <v>8.49</v>
      </c>
      <c r="BR440" s="393">
        <v>2</v>
      </c>
      <c r="BS440" s="376">
        <v>7.99</v>
      </c>
      <c r="BT440" s="393">
        <v>5</v>
      </c>
      <c r="BU440" s="376">
        <v>7.49</v>
      </c>
      <c r="BV440" s="393">
        <v>10</v>
      </c>
      <c r="BW440" s="376">
        <v>6.99</v>
      </c>
      <c r="BX440" s="393">
        <v>20</v>
      </c>
      <c r="BY440" s="376">
        <v>5.99</v>
      </c>
    </row>
    <row r="441" spans="1:77" x14ac:dyDescent="0.25">
      <c r="A441" s="388" t="s">
        <v>1572</v>
      </c>
      <c r="B441" s="388"/>
      <c r="C441" s="389"/>
      <c r="D441" s="389"/>
      <c r="E441" s="388"/>
      <c r="F441" s="388"/>
      <c r="G441" s="388"/>
      <c r="H441" s="388"/>
      <c r="I441" s="388"/>
      <c r="J441" s="388"/>
      <c r="K441" s="388"/>
      <c r="L441" s="388" t="str">
        <f t="shared" si="6"/>
        <v/>
      </c>
      <c r="M441" s="388"/>
      <c r="N441" s="388"/>
      <c r="O441" s="388"/>
      <c r="P441" s="388"/>
      <c r="Q441" s="388"/>
      <c r="R441" s="388"/>
      <c r="S441" s="388"/>
      <c r="T441" s="388"/>
      <c r="U441" s="388"/>
      <c r="V441" s="388"/>
      <c r="W441" s="388"/>
      <c r="X441" s="388"/>
      <c r="Y441" s="388"/>
      <c r="Z441" s="388"/>
      <c r="AA441" s="388"/>
      <c r="AB441" s="388"/>
      <c r="AC441" s="388"/>
      <c r="AD441" s="388"/>
      <c r="AE441" s="390"/>
      <c r="AF441" s="388"/>
      <c r="AG441" s="388"/>
      <c r="AH441" s="388"/>
      <c r="AI441" s="388"/>
      <c r="AJ441" s="388"/>
      <c r="AK441" s="388"/>
      <c r="AL441" s="388"/>
      <c r="AM441" s="388"/>
      <c r="AN441" s="388"/>
      <c r="AO441" s="388"/>
      <c r="AP441" s="388"/>
      <c r="AQ441" s="388"/>
      <c r="AR441" s="388"/>
      <c r="AS441" s="388"/>
      <c r="AT441" s="388"/>
      <c r="AU441" s="388"/>
      <c r="AV441" s="388"/>
      <c r="AW441" s="388"/>
      <c r="AX441" s="388"/>
      <c r="AY441" s="388"/>
      <c r="AZ441" s="388"/>
      <c r="BA441" s="388"/>
      <c r="BB441" s="388"/>
      <c r="BC441" s="388"/>
      <c r="BD441" s="388"/>
      <c r="BE441" s="388"/>
      <c r="BF441" s="388"/>
      <c r="BG441" s="388"/>
      <c r="BH441" s="388"/>
      <c r="BI441" s="388"/>
      <c r="BJ441" s="388"/>
      <c r="BK441" s="388"/>
      <c r="BL441" s="388"/>
      <c r="BM441" s="388"/>
      <c r="BN441" s="388"/>
      <c r="BO441" s="388">
        <v>9.49</v>
      </c>
      <c r="BP441" s="388">
        <v>0</v>
      </c>
      <c r="BQ441" s="388">
        <v>8.99</v>
      </c>
      <c r="BR441" s="391">
        <v>2</v>
      </c>
      <c r="BS441" s="388">
        <v>7.99</v>
      </c>
      <c r="BT441" s="391">
        <v>4</v>
      </c>
      <c r="BU441" s="388">
        <v>7.49</v>
      </c>
      <c r="BV441" s="391">
        <v>14</v>
      </c>
      <c r="BW441" s="388">
        <v>6.05</v>
      </c>
      <c r="BX441" s="391">
        <v>14</v>
      </c>
      <c r="BY441" s="388">
        <v>6.05</v>
      </c>
    </row>
    <row r="442" spans="1:77" x14ac:dyDescent="0.25">
      <c r="A442" s="376" t="s">
        <v>1574</v>
      </c>
      <c r="B442" s="376"/>
      <c r="C442" s="376"/>
      <c r="D442" s="392"/>
      <c r="E442" s="376"/>
      <c r="F442" s="376"/>
      <c r="G442" s="376"/>
      <c r="H442" s="376"/>
      <c r="I442" s="376"/>
      <c r="J442" s="376"/>
      <c r="K442" s="376"/>
      <c r="L442" s="376" t="str">
        <f t="shared" si="6"/>
        <v/>
      </c>
      <c r="M442" s="376"/>
      <c r="N442" s="376"/>
      <c r="O442" s="376"/>
      <c r="P442" s="376"/>
      <c r="Q442" s="376"/>
      <c r="R442" s="376"/>
      <c r="S442" s="376"/>
      <c r="T442" s="376"/>
      <c r="U442" s="376"/>
      <c r="V442" s="376"/>
      <c r="W442" s="376"/>
      <c r="X442" s="376"/>
      <c r="Y442" s="376"/>
      <c r="Z442" s="376"/>
      <c r="AA442" s="376"/>
      <c r="AB442" s="376"/>
      <c r="AC442" s="376"/>
      <c r="AD442" s="376"/>
      <c r="AE442" s="394"/>
      <c r="AF442" s="376"/>
      <c r="AG442" s="376"/>
      <c r="AH442" s="376"/>
      <c r="AI442" s="376"/>
      <c r="AJ442" s="376"/>
      <c r="AK442" s="376"/>
      <c r="AL442" s="376"/>
      <c r="AM442" s="376"/>
      <c r="AN442" s="376"/>
      <c r="AO442" s="376"/>
      <c r="AP442" s="376"/>
      <c r="AQ442" s="376"/>
      <c r="AR442" s="376"/>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v>9.49</v>
      </c>
      <c r="BP442" s="376">
        <v>0</v>
      </c>
      <c r="BQ442" s="376">
        <v>8.99</v>
      </c>
      <c r="BR442" s="393">
        <v>2</v>
      </c>
      <c r="BS442" s="376">
        <v>7.99</v>
      </c>
      <c r="BT442" s="393">
        <v>4</v>
      </c>
      <c r="BU442" s="376">
        <v>7.49</v>
      </c>
      <c r="BV442" s="393">
        <v>14</v>
      </c>
      <c r="BW442" s="376">
        <v>6.05</v>
      </c>
      <c r="BX442" s="393">
        <v>14</v>
      </c>
      <c r="BY442" s="376">
        <v>6.05</v>
      </c>
    </row>
    <row r="443" spans="1:77" x14ac:dyDescent="0.25">
      <c r="A443" s="388" t="s">
        <v>1573</v>
      </c>
      <c r="B443" s="388"/>
      <c r="C443" s="388"/>
      <c r="D443" s="389"/>
      <c r="E443" s="388"/>
      <c r="F443" s="388"/>
      <c r="G443" s="388"/>
      <c r="H443" s="388"/>
      <c r="I443" s="388"/>
      <c r="J443" s="388"/>
      <c r="K443" s="388"/>
      <c r="L443" s="388" t="str">
        <f t="shared" si="6"/>
        <v/>
      </c>
      <c r="M443" s="388"/>
      <c r="N443" s="388"/>
      <c r="O443" s="388"/>
      <c r="P443" s="388"/>
      <c r="Q443" s="388"/>
      <c r="R443" s="388"/>
      <c r="S443" s="388"/>
      <c r="T443" s="388"/>
      <c r="U443" s="388"/>
      <c r="V443" s="388"/>
      <c r="W443" s="388"/>
      <c r="X443" s="388"/>
      <c r="Y443" s="388"/>
      <c r="Z443" s="388"/>
      <c r="AA443" s="388"/>
      <c r="AB443" s="388"/>
      <c r="AC443" s="388"/>
      <c r="AD443" s="388"/>
      <c r="AE443" s="390"/>
      <c r="AF443" s="388"/>
      <c r="AG443" s="388"/>
      <c r="AH443" s="388"/>
      <c r="AI443" s="388"/>
      <c r="AJ443" s="388"/>
      <c r="AK443" s="388"/>
      <c r="AL443" s="388"/>
      <c r="AM443" s="388"/>
      <c r="AN443" s="388"/>
      <c r="AO443" s="388"/>
      <c r="AP443" s="388"/>
      <c r="AQ443" s="388"/>
      <c r="AR443" s="388"/>
      <c r="AS443" s="388"/>
      <c r="AT443" s="388"/>
      <c r="AU443" s="388"/>
      <c r="AV443" s="388"/>
      <c r="AW443" s="388"/>
      <c r="AX443" s="388"/>
      <c r="AY443" s="388"/>
      <c r="AZ443" s="388"/>
      <c r="BA443" s="388"/>
      <c r="BB443" s="388"/>
      <c r="BC443" s="388"/>
      <c r="BD443" s="388"/>
      <c r="BE443" s="388"/>
      <c r="BF443" s="388"/>
      <c r="BG443" s="388"/>
      <c r="BH443" s="388"/>
      <c r="BI443" s="388"/>
      <c r="BJ443" s="388"/>
      <c r="BK443" s="388"/>
      <c r="BL443" s="388"/>
      <c r="BM443" s="388"/>
      <c r="BN443" s="388"/>
      <c r="BO443" s="388">
        <v>9.49</v>
      </c>
      <c r="BP443" s="388">
        <v>0</v>
      </c>
      <c r="BQ443" s="388">
        <v>8.99</v>
      </c>
      <c r="BR443" s="391">
        <v>2</v>
      </c>
      <c r="BS443" s="388">
        <v>7.99</v>
      </c>
      <c r="BT443" s="391">
        <v>4</v>
      </c>
      <c r="BU443" s="388">
        <v>7.49</v>
      </c>
      <c r="BV443" s="391">
        <v>14</v>
      </c>
      <c r="BW443" s="388">
        <v>6.05</v>
      </c>
      <c r="BX443" s="391">
        <v>14</v>
      </c>
      <c r="BY443" s="388">
        <v>6.05</v>
      </c>
    </row>
    <row r="444" spans="1:77" x14ac:dyDescent="0.25">
      <c r="A444" s="376" t="s">
        <v>1480</v>
      </c>
      <c r="B444" s="376"/>
      <c r="C444" s="376"/>
      <c r="D444" s="392"/>
      <c r="E444" s="376"/>
      <c r="F444" s="376"/>
      <c r="G444" s="376"/>
      <c r="H444" s="376"/>
      <c r="I444" s="376"/>
      <c r="J444" s="376"/>
      <c r="K444" s="376"/>
      <c r="L444" s="376" t="str">
        <f t="shared" si="6"/>
        <v/>
      </c>
      <c r="M444" s="376"/>
      <c r="N444" s="376"/>
      <c r="O444" s="376"/>
      <c r="P444" s="376"/>
      <c r="Q444" s="376"/>
      <c r="R444" s="376"/>
      <c r="S444" s="376"/>
      <c r="T444" s="376"/>
      <c r="U444" s="376"/>
      <c r="V444" s="376"/>
      <c r="W444" s="376"/>
      <c r="X444" s="376"/>
      <c r="Y444" s="376"/>
      <c r="Z444" s="376"/>
      <c r="AA444" s="376"/>
      <c r="AB444" s="376"/>
      <c r="AC444" s="376"/>
      <c r="AD444" s="376"/>
      <c r="AE444" s="394"/>
      <c r="AF444" s="376"/>
      <c r="AG444" s="376"/>
      <c r="AH444" s="376"/>
      <c r="AI444" s="376"/>
      <c r="AJ444" s="376"/>
      <c r="AK444" s="376"/>
      <c r="AL444" s="376"/>
      <c r="AM444" s="376"/>
      <c r="AN444" s="376"/>
      <c r="AO444" s="376"/>
      <c r="AP444" s="376"/>
      <c r="AQ444" s="376"/>
      <c r="AR444" s="376"/>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v>11.69</v>
      </c>
      <c r="BP444" s="376">
        <v>0</v>
      </c>
      <c r="BQ444" s="376">
        <v>10.99</v>
      </c>
      <c r="BR444" s="393">
        <v>5</v>
      </c>
      <c r="BS444" s="376">
        <v>8.99</v>
      </c>
      <c r="BT444" s="393">
        <v>10</v>
      </c>
      <c r="BU444" s="376">
        <v>7.99</v>
      </c>
      <c r="BV444" s="393">
        <v>15</v>
      </c>
      <c r="BW444" s="376">
        <v>6.99</v>
      </c>
      <c r="BX444" s="393">
        <v>25</v>
      </c>
      <c r="BY444" s="376">
        <v>6.05</v>
      </c>
    </row>
    <row r="445" spans="1:77" x14ac:dyDescent="0.25">
      <c r="A445" s="388" t="s">
        <v>0</v>
      </c>
      <c r="B445" s="388"/>
      <c r="C445" s="389"/>
      <c r="D445" s="389"/>
      <c r="E445" s="388"/>
      <c r="F445" s="388"/>
      <c r="G445" s="388"/>
      <c r="H445" s="388"/>
      <c r="I445" s="388"/>
      <c r="J445" s="388"/>
      <c r="K445" s="388"/>
      <c r="L445" s="388" t="str">
        <f t="shared" si="6"/>
        <v/>
      </c>
      <c r="M445" s="388"/>
      <c r="N445" s="388"/>
      <c r="O445" s="388"/>
      <c r="P445" s="388"/>
      <c r="Q445" s="388"/>
      <c r="R445" s="388"/>
      <c r="S445" s="388"/>
      <c r="T445" s="388"/>
      <c r="U445" s="388"/>
      <c r="V445" s="388"/>
      <c r="W445" s="388"/>
      <c r="X445" s="388"/>
      <c r="Y445" s="388"/>
      <c r="Z445" s="388"/>
      <c r="AA445" s="388"/>
      <c r="AB445" s="388"/>
      <c r="AC445" s="388"/>
      <c r="AD445" s="388"/>
      <c r="AE445" s="390"/>
      <c r="AF445" s="388"/>
      <c r="AG445" s="388"/>
      <c r="AH445" s="388"/>
      <c r="AI445" s="388"/>
      <c r="AJ445" s="388"/>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v>8.99</v>
      </c>
      <c r="BP445" s="388">
        <v>0</v>
      </c>
      <c r="BQ445" s="388">
        <v>7.99</v>
      </c>
      <c r="BR445" s="391">
        <v>2</v>
      </c>
      <c r="BS445" s="388">
        <v>7.25</v>
      </c>
      <c r="BT445" s="391">
        <v>4</v>
      </c>
      <c r="BU445" s="388">
        <v>6.99</v>
      </c>
      <c r="BV445" s="391">
        <v>8</v>
      </c>
      <c r="BW445" s="388">
        <v>6.75</v>
      </c>
      <c r="BX445" s="391">
        <v>12</v>
      </c>
      <c r="BY445" s="388">
        <v>6.15</v>
      </c>
    </row>
    <row r="446" spans="1:77" x14ac:dyDescent="0.25">
      <c r="A446" s="376" t="s">
        <v>1404</v>
      </c>
      <c r="B446" s="376"/>
      <c r="C446" s="376"/>
      <c r="D446" s="392"/>
      <c r="E446" s="376"/>
      <c r="F446" s="376"/>
      <c r="G446" s="376"/>
      <c r="H446" s="376"/>
      <c r="I446" s="376"/>
      <c r="J446" s="376"/>
      <c r="K446" s="376"/>
      <c r="L446" s="376" t="str">
        <f t="shared" si="6"/>
        <v/>
      </c>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v>14.99</v>
      </c>
      <c r="BP446" s="376">
        <v>0</v>
      </c>
      <c r="BQ446" s="376">
        <v>9.99</v>
      </c>
      <c r="BR446" s="393">
        <v>2</v>
      </c>
      <c r="BS446" s="376">
        <v>6.74</v>
      </c>
      <c r="BT446" s="393">
        <v>10</v>
      </c>
      <c r="BU446" s="376">
        <v>6.65</v>
      </c>
      <c r="BV446" s="393">
        <v>24</v>
      </c>
      <c r="BW446" s="376">
        <v>6.25</v>
      </c>
      <c r="BX446" s="393">
        <v>24</v>
      </c>
      <c r="BY446" s="376">
        <v>6.25</v>
      </c>
    </row>
    <row r="447" spans="1:77" x14ac:dyDescent="0.25">
      <c r="A447" s="388" t="s">
        <v>1403</v>
      </c>
      <c r="B447" s="388"/>
      <c r="C447" s="388"/>
      <c r="D447" s="389"/>
      <c r="E447" s="388"/>
      <c r="F447" s="388"/>
      <c r="G447" s="388"/>
      <c r="H447" s="388"/>
      <c r="I447" s="388"/>
      <c r="J447" s="388"/>
      <c r="K447" s="388"/>
      <c r="L447" s="388" t="str">
        <f t="shared" si="6"/>
        <v/>
      </c>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388"/>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v>14.99</v>
      </c>
      <c r="BP447" s="388">
        <v>0</v>
      </c>
      <c r="BQ447" s="388">
        <v>9.99</v>
      </c>
      <c r="BR447" s="391">
        <v>2</v>
      </c>
      <c r="BS447" s="388">
        <v>6.74</v>
      </c>
      <c r="BT447" s="391">
        <v>10</v>
      </c>
      <c r="BU447" s="388">
        <v>6.65</v>
      </c>
      <c r="BV447" s="391">
        <v>24</v>
      </c>
      <c r="BW447" s="388">
        <v>6.25</v>
      </c>
      <c r="BX447" s="391">
        <v>24</v>
      </c>
      <c r="BY447" s="388">
        <v>6.25</v>
      </c>
    </row>
    <row r="448" spans="1:77" x14ac:dyDescent="0.25">
      <c r="A448" s="376" t="s">
        <v>1467</v>
      </c>
      <c r="B448" s="376"/>
      <c r="C448" s="392"/>
      <c r="D448" s="392"/>
      <c r="E448" s="376"/>
      <c r="F448" s="376"/>
      <c r="G448" s="376"/>
      <c r="H448" s="376"/>
      <c r="I448" s="376"/>
      <c r="J448" s="376"/>
      <c r="K448" s="376"/>
      <c r="L448" s="376" t="str">
        <f t="shared" si="6"/>
        <v/>
      </c>
      <c r="M448" s="376"/>
      <c r="N448" s="376"/>
      <c r="O448" s="376"/>
      <c r="P448" s="376"/>
      <c r="Q448" s="376"/>
      <c r="R448" s="376"/>
      <c r="S448" s="376"/>
      <c r="T448" s="376"/>
      <c r="U448" s="376"/>
      <c r="V448" s="376"/>
      <c r="W448" s="376"/>
      <c r="X448" s="376"/>
      <c r="Y448" s="376"/>
      <c r="Z448" s="376"/>
      <c r="AA448" s="376"/>
      <c r="AB448" s="376"/>
      <c r="AC448" s="376"/>
      <c r="AD448" s="376"/>
      <c r="AE448" s="394"/>
      <c r="AF448" s="376"/>
      <c r="AG448" s="376"/>
      <c r="AH448" s="376"/>
      <c r="AI448" s="376"/>
      <c r="AJ448" s="376"/>
      <c r="AK448" s="376"/>
      <c r="AL448" s="376"/>
      <c r="AM448" s="376"/>
      <c r="AN448" s="376"/>
      <c r="AO448" s="376"/>
      <c r="AP448" s="376"/>
      <c r="AQ448" s="376"/>
      <c r="AR448" s="376"/>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v>14.15</v>
      </c>
      <c r="BP448" s="376">
        <v>0</v>
      </c>
      <c r="BQ448" s="376">
        <v>11.95</v>
      </c>
      <c r="BR448" s="393">
        <v>5</v>
      </c>
      <c r="BS448" s="376">
        <v>10.59</v>
      </c>
      <c r="BT448" s="393">
        <v>10</v>
      </c>
      <c r="BU448" s="376">
        <v>9.89</v>
      </c>
      <c r="BV448" s="393">
        <v>15</v>
      </c>
      <c r="BW448" s="376">
        <v>9.19</v>
      </c>
      <c r="BX448" s="393">
        <v>25</v>
      </c>
      <c r="BY448" s="376">
        <v>6.19</v>
      </c>
    </row>
    <row r="449" spans="1:77" x14ac:dyDescent="0.25">
      <c r="A449" s="388" t="s">
        <v>1335</v>
      </c>
      <c r="B449" s="388"/>
      <c r="C449" s="389"/>
      <c r="D449" s="389"/>
      <c r="E449" s="388"/>
      <c r="F449" s="388"/>
      <c r="G449" s="388"/>
      <c r="H449" s="388"/>
      <c r="I449" s="388"/>
      <c r="J449" s="388"/>
      <c r="K449" s="388"/>
      <c r="L449" s="388" t="str">
        <f t="shared" si="6"/>
        <v/>
      </c>
      <c r="M449" s="388"/>
      <c r="N449" s="388"/>
      <c r="O449" s="388"/>
      <c r="P449" s="388"/>
      <c r="Q449" s="388"/>
      <c r="R449" s="388"/>
      <c r="S449" s="388"/>
      <c r="T449" s="388"/>
      <c r="U449" s="388"/>
      <c r="V449" s="388"/>
      <c r="W449" s="388"/>
      <c r="X449" s="388"/>
      <c r="Y449" s="388"/>
      <c r="Z449" s="388"/>
      <c r="AA449" s="388"/>
      <c r="AB449" s="388"/>
      <c r="AC449" s="388"/>
      <c r="AD449" s="388"/>
      <c r="AE449" s="390"/>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8"/>
      <c r="BM449" s="388"/>
      <c r="BN449" s="388"/>
      <c r="BO449" s="388">
        <v>6.9</v>
      </c>
      <c r="BP449" s="388">
        <v>0</v>
      </c>
      <c r="BQ449" s="388">
        <v>6.9</v>
      </c>
      <c r="BR449" s="391">
        <v>5</v>
      </c>
      <c r="BS449" s="388">
        <v>6.75</v>
      </c>
      <c r="BT449" s="391">
        <v>10</v>
      </c>
      <c r="BU449" s="388">
        <v>6.49</v>
      </c>
      <c r="BV449" s="391">
        <v>20</v>
      </c>
      <c r="BW449" s="388">
        <v>6.19</v>
      </c>
      <c r="BX449" s="391">
        <v>20</v>
      </c>
      <c r="BY449" s="388">
        <v>6.19</v>
      </c>
    </row>
    <row r="450" spans="1:77" x14ac:dyDescent="0.25">
      <c r="A450" s="376" t="s">
        <v>1331</v>
      </c>
      <c r="B450" s="376"/>
      <c r="C450" s="392"/>
      <c r="D450" s="392"/>
      <c r="E450" s="376"/>
      <c r="F450" s="376"/>
      <c r="G450" s="376"/>
      <c r="H450" s="376"/>
      <c r="I450" s="376"/>
      <c r="J450" s="376"/>
      <c r="K450" s="376"/>
      <c r="L450" s="376" t="str">
        <f t="shared" si="6"/>
        <v/>
      </c>
      <c r="M450" s="376"/>
      <c r="N450" s="376"/>
      <c r="O450" s="376"/>
      <c r="P450" s="376"/>
      <c r="Q450" s="376"/>
      <c r="R450" s="376"/>
      <c r="S450" s="376"/>
      <c r="T450" s="376"/>
      <c r="U450" s="376"/>
      <c r="V450" s="376"/>
      <c r="W450" s="376"/>
      <c r="X450" s="376"/>
      <c r="Y450" s="376"/>
      <c r="Z450" s="376"/>
      <c r="AA450" s="376"/>
      <c r="AB450" s="376"/>
      <c r="AC450" s="376"/>
      <c r="AD450" s="376"/>
      <c r="AE450" s="394"/>
      <c r="AF450" s="376"/>
      <c r="AG450" s="376"/>
      <c r="AH450" s="376"/>
      <c r="AI450" s="376"/>
      <c r="AJ450" s="376"/>
      <c r="AK450" s="376"/>
      <c r="AL450" s="376"/>
      <c r="AM450" s="376"/>
      <c r="AN450" s="376"/>
      <c r="AO450" s="376"/>
      <c r="AP450" s="376"/>
      <c r="AQ450" s="376"/>
      <c r="AR450" s="376"/>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v>9.99</v>
      </c>
      <c r="BP450" s="376">
        <v>0</v>
      </c>
      <c r="BQ450" s="376">
        <v>8.99</v>
      </c>
      <c r="BR450" s="393">
        <v>2</v>
      </c>
      <c r="BS450" s="376">
        <v>7.99</v>
      </c>
      <c r="BT450" s="393">
        <v>5</v>
      </c>
      <c r="BU450" s="376">
        <v>6.99</v>
      </c>
      <c r="BV450" s="393">
        <v>10</v>
      </c>
      <c r="BW450" s="376">
        <v>6.59</v>
      </c>
      <c r="BX450" s="393">
        <v>15</v>
      </c>
      <c r="BY450" s="376">
        <v>6.25</v>
      </c>
    </row>
    <row r="451" spans="1:77" x14ac:dyDescent="0.25">
      <c r="A451" s="388" t="s">
        <v>1390</v>
      </c>
      <c r="B451" s="388"/>
      <c r="C451" s="388"/>
      <c r="D451" s="389"/>
      <c r="E451" s="388"/>
      <c r="F451" s="388"/>
      <c r="G451" s="388"/>
      <c r="H451" s="388"/>
      <c r="I451" s="388"/>
      <c r="J451" s="388"/>
      <c r="K451" s="388"/>
      <c r="L451" s="388" t="str">
        <f t="shared" ref="L451:L514" si="7">IF(C451="X","",(P451 &amp; I451 &amp;J451 &amp;K451 &amp; AA451 &amp; AQ451 &amp; BC451))</f>
        <v/>
      </c>
      <c r="M451" s="388"/>
      <c r="N451" s="388"/>
      <c r="O451" s="388"/>
      <c r="P451" s="388"/>
      <c r="Q451" s="388"/>
      <c r="R451" s="388"/>
      <c r="S451" s="388"/>
      <c r="T451" s="388"/>
      <c r="U451" s="388"/>
      <c r="V451" s="388"/>
      <c r="W451" s="388"/>
      <c r="X451" s="388"/>
      <c r="Y451" s="388"/>
      <c r="Z451" s="388"/>
      <c r="AA451" s="388"/>
      <c r="AB451" s="388"/>
      <c r="AC451" s="388"/>
      <c r="AD451" s="388"/>
      <c r="AE451" s="390"/>
      <c r="AF451" s="388"/>
      <c r="AG451" s="388"/>
      <c r="AH451" s="388"/>
      <c r="AI451" s="388"/>
      <c r="AJ451" s="388"/>
      <c r="AK451" s="388"/>
      <c r="AL451" s="388"/>
      <c r="AM451" s="388"/>
      <c r="AN451" s="388"/>
      <c r="AO451" s="388"/>
      <c r="AP451" s="388"/>
      <c r="AQ451" s="388"/>
      <c r="AR451" s="388"/>
      <c r="AS451" s="388"/>
      <c r="AT451" s="388"/>
      <c r="AU451" s="388"/>
      <c r="AV451" s="388"/>
      <c r="AW451" s="388"/>
      <c r="AX451" s="388"/>
      <c r="AY451" s="388"/>
      <c r="AZ451" s="388"/>
      <c r="BA451" s="388"/>
      <c r="BB451" s="388"/>
      <c r="BC451" s="388"/>
      <c r="BD451" s="388"/>
      <c r="BE451" s="388"/>
      <c r="BF451" s="388"/>
      <c r="BG451" s="388"/>
      <c r="BH451" s="388"/>
      <c r="BI451" s="388"/>
      <c r="BJ451" s="388"/>
      <c r="BK451" s="388"/>
      <c r="BL451" s="388"/>
      <c r="BM451" s="388"/>
      <c r="BN451" s="388"/>
      <c r="BO451" s="388">
        <v>9.99</v>
      </c>
      <c r="BP451" s="388">
        <v>0</v>
      </c>
      <c r="BQ451" s="388">
        <v>9.7899999999999991</v>
      </c>
      <c r="BR451" s="391">
        <v>2</v>
      </c>
      <c r="BS451" s="388">
        <v>8.99</v>
      </c>
      <c r="BT451" s="391">
        <v>5</v>
      </c>
      <c r="BU451" s="388">
        <v>8.49</v>
      </c>
      <c r="BV451" s="391">
        <v>10</v>
      </c>
      <c r="BW451" s="388">
        <v>7.49</v>
      </c>
      <c r="BX451" s="391">
        <v>25</v>
      </c>
      <c r="BY451" s="388">
        <v>6.25</v>
      </c>
    </row>
    <row r="452" spans="1:77" x14ac:dyDescent="0.25">
      <c r="A452" s="376" t="s">
        <v>1700</v>
      </c>
      <c r="B452" s="376"/>
      <c r="C452" s="376"/>
      <c r="D452" s="392"/>
      <c r="E452" s="376"/>
      <c r="F452" s="376"/>
      <c r="G452" s="376"/>
      <c r="H452" s="376"/>
      <c r="I452" s="376"/>
      <c r="J452" s="376"/>
      <c r="K452" s="376"/>
      <c r="L452" s="376" t="str">
        <f t="shared" si="7"/>
        <v/>
      </c>
      <c r="M452" s="376"/>
      <c r="N452" s="376"/>
      <c r="O452" s="376"/>
      <c r="P452" s="376"/>
      <c r="Q452" s="376"/>
      <c r="R452" s="376"/>
      <c r="S452" s="376"/>
      <c r="T452" s="376"/>
      <c r="U452" s="376"/>
      <c r="V452" s="376"/>
      <c r="W452" s="376"/>
      <c r="X452" s="376"/>
      <c r="Y452" s="376"/>
      <c r="Z452" s="376"/>
      <c r="AA452" s="388"/>
      <c r="AB452" s="376"/>
      <c r="AC452" s="376"/>
      <c r="AD452" s="376"/>
      <c r="AE452" s="395"/>
      <c r="AF452" s="376"/>
      <c r="AG452" s="376"/>
      <c r="AH452" s="376"/>
      <c r="AI452" s="376"/>
      <c r="AJ452" s="376"/>
      <c r="AK452" s="376"/>
      <c r="AL452" s="376"/>
      <c r="AM452" s="376"/>
      <c r="AN452" s="376"/>
      <c r="AO452" s="376"/>
      <c r="AP452" s="376"/>
      <c r="AQ452" s="376"/>
      <c r="AR452" s="376"/>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v>9.99</v>
      </c>
      <c r="BP452" s="376">
        <v>0</v>
      </c>
      <c r="BQ452" s="376">
        <v>9.25</v>
      </c>
      <c r="BR452" s="393">
        <v>2</v>
      </c>
      <c r="BS452" s="376">
        <v>8.25</v>
      </c>
      <c r="BT452" s="393">
        <v>4</v>
      </c>
      <c r="BU452" s="376">
        <v>7.85</v>
      </c>
      <c r="BV452" s="393">
        <v>8</v>
      </c>
      <c r="BW452" s="376">
        <v>7.25</v>
      </c>
      <c r="BX452" s="393">
        <v>14</v>
      </c>
      <c r="BY452" s="376">
        <v>6.29</v>
      </c>
    </row>
    <row r="453" spans="1:77" x14ac:dyDescent="0.25">
      <c r="A453" s="388" t="s">
        <v>1448</v>
      </c>
      <c r="B453" s="388"/>
      <c r="C453" s="388"/>
      <c r="D453" s="389"/>
      <c r="E453" s="388"/>
      <c r="F453" s="388"/>
      <c r="G453" s="388"/>
      <c r="H453" s="388"/>
      <c r="I453" s="388"/>
      <c r="J453" s="388"/>
      <c r="K453" s="388"/>
      <c r="L453" s="388" t="str">
        <f t="shared" si="7"/>
        <v/>
      </c>
      <c r="M453" s="388"/>
      <c r="N453" s="388"/>
      <c r="O453" s="388"/>
      <c r="P453" s="388"/>
      <c r="Q453" s="388"/>
      <c r="R453" s="388"/>
      <c r="S453" s="388"/>
      <c r="T453" s="388"/>
      <c r="U453" s="388"/>
      <c r="V453" s="388"/>
      <c r="W453" s="388"/>
      <c r="X453" s="388"/>
      <c r="Y453" s="388"/>
      <c r="Z453" s="388"/>
      <c r="AA453" s="388"/>
      <c r="AB453" s="388"/>
      <c r="AC453" s="388"/>
      <c r="AD453" s="388"/>
      <c r="AE453" s="390"/>
      <c r="AF453" s="388"/>
      <c r="AG453" s="388"/>
      <c r="AH453" s="388"/>
      <c r="AI453" s="388"/>
      <c r="AJ453" s="388"/>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8"/>
      <c r="BL453" s="388"/>
      <c r="BM453" s="388"/>
      <c r="BN453" s="388"/>
      <c r="BO453" s="388">
        <v>12.15</v>
      </c>
      <c r="BP453" s="388">
        <v>0</v>
      </c>
      <c r="BQ453" s="388">
        <v>11.75</v>
      </c>
      <c r="BR453" s="391">
        <v>3</v>
      </c>
      <c r="BS453" s="388">
        <v>10.75</v>
      </c>
      <c r="BT453" s="391">
        <v>5</v>
      </c>
      <c r="BU453" s="388">
        <v>9.49</v>
      </c>
      <c r="BV453" s="391">
        <v>10</v>
      </c>
      <c r="BW453" s="388">
        <v>8.15</v>
      </c>
      <c r="BX453" s="391">
        <v>20</v>
      </c>
      <c r="BY453" s="388">
        <v>6.29</v>
      </c>
    </row>
    <row r="454" spans="1:77" x14ac:dyDescent="0.25">
      <c r="A454" s="376" t="s">
        <v>1479</v>
      </c>
      <c r="B454" s="376"/>
      <c r="C454" s="376"/>
      <c r="D454" s="392"/>
      <c r="E454" s="376"/>
      <c r="F454" s="376"/>
      <c r="G454" s="376"/>
      <c r="H454" s="376"/>
      <c r="I454" s="376"/>
      <c r="J454" s="376"/>
      <c r="K454" s="376"/>
      <c r="L454" s="376" t="str">
        <f t="shared" si="7"/>
        <v/>
      </c>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v>11.19</v>
      </c>
      <c r="BP454" s="376">
        <v>0</v>
      </c>
      <c r="BQ454" s="376">
        <v>9.49</v>
      </c>
      <c r="BR454" s="393">
        <v>5</v>
      </c>
      <c r="BS454" s="376">
        <v>8.39</v>
      </c>
      <c r="BT454" s="393">
        <v>10</v>
      </c>
      <c r="BU454" s="376">
        <v>7.85</v>
      </c>
      <c r="BV454" s="393">
        <v>15</v>
      </c>
      <c r="BW454" s="376">
        <v>7.29</v>
      </c>
      <c r="BX454" s="393">
        <v>25</v>
      </c>
      <c r="BY454" s="376">
        <v>6.39</v>
      </c>
    </row>
    <row r="455" spans="1:77" x14ac:dyDescent="0.25">
      <c r="A455" s="388" t="s">
        <v>125</v>
      </c>
      <c r="B455" s="388"/>
      <c r="C455" s="388"/>
      <c r="D455" s="389"/>
      <c r="E455" s="388"/>
      <c r="F455" s="388"/>
      <c r="G455" s="388"/>
      <c r="H455" s="388"/>
      <c r="I455" s="388"/>
      <c r="J455" s="388"/>
      <c r="K455" s="388"/>
      <c r="L455" s="388" t="str">
        <f t="shared" si="7"/>
        <v/>
      </c>
      <c r="M455" s="388"/>
      <c r="N455" s="388"/>
      <c r="O455" s="388"/>
      <c r="P455" s="388"/>
      <c r="Q455" s="388"/>
      <c r="R455" s="388"/>
      <c r="S455" s="388"/>
      <c r="T455" s="388"/>
      <c r="U455" s="388"/>
      <c r="V455" s="388"/>
      <c r="W455" s="388"/>
      <c r="X455" s="388"/>
      <c r="Y455" s="388"/>
      <c r="Z455" s="388"/>
      <c r="AA455" s="388"/>
      <c r="AB455" s="388"/>
      <c r="AC455" s="388"/>
      <c r="AD455" s="388"/>
      <c r="AE455" s="390"/>
      <c r="AF455" s="388"/>
      <c r="AG455" s="388"/>
      <c r="AH455" s="388"/>
      <c r="AI455" s="388"/>
      <c r="AJ455" s="388"/>
      <c r="AK455" s="388"/>
      <c r="AL455" s="388"/>
      <c r="AM455" s="388"/>
      <c r="AN455" s="388"/>
      <c r="AO455" s="388"/>
      <c r="AP455" s="388"/>
      <c r="AQ455" s="388"/>
      <c r="AR455" s="388"/>
      <c r="AS455" s="388"/>
      <c r="AT455" s="388"/>
      <c r="AU455" s="388"/>
      <c r="AV455" s="388"/>
      <c r="AW455" s="388"/>
      <c r="AX455" s="388"/>
      <c r="AY455" s="388"/>
      <c r="AZ455" s="388"/>
      <c r="BA455" s="388"/>
      <c r="BB455" s="388"/>
      <c r="BC455" s="388"/>
      <c r="BD455" s="388"/>
      <c r="BE455" s="388"/>
      <c r="BF455" s="388"/>
      <c r="BG455" s="388"/>
      <c r="BH455" s="388"/>
      <c r="BI455" s="388"/>
      <c r="BJ455" s="388"/>
      <c r="BK455" s="388"/>
      <c r="BL455" s="388"/>
      <c r="BM455" s="388"/>
      <c r="BN455" s="388"/>
      <c r="BO455" s="388">
        <v>8.59</v>
      </c>
      <c r="BP455" s="388">
        <v>0</v>
      </c>
      <c r="BQ455" s="388">
        <v>8.25</v>
      </c>
      <c r="BR455" s="391">
        <v>5</v>
      </c>
      <c r="BS455" s="388">
        <v>7.99</v>
      </c>
      <c r="BT455" s="391">
        <v>10</v>
      </c>
      <c r="BU455" s="388">
        <v>7.25</v>
      </c>
      <c r="BV455" s="391">
        <v>15</v>
      </c>
      <c r="BW455" s="388">
        <v>6.99</v>
      </c>
      <c r="BX455" s="391">
        <v>25</v>
      </c>
      <c r="BY455" s="388">
        <v>6.39</v>
      </c>
    </row>
    <row r="456" spans="1:77" x14ac:dyDescent="0.25">
      <c r="A456" s="376" t="s">
        <v>1551</v>
      </c>
      <c r="B456" s="376"/>
      <c r="C456" s="392"/>
      <c r="D456" s="392"/>
      <c r="E456" s="376"/>
      <c r="F456" s="376"/>
      <c r="G456" s="376"/>
      <c r="H456" s="376"/>
      <c r="I456" s="376"/>
      <c r="J456" s="376"/>
      <c r="K456" s="376"/>
      <c r="L456" s="376" t="str">
        <f t="shared" si="7"/>
        <v/>
      </c>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v>8.19</v>
      </c>
      <c r="BP456" s="376">
        <v>0</v>
      </c>
      <c r="BQ456" s="376">
        <v>7.99</v>
      </c>
      <c r="BR456" s="393">
        <v>2</v>
      </c>
      <c r="BS456" s="376">
        <v>7.75</v>
      </c>
      <c r="BT456" s="393">
        <v>4</v>
      </c>
      <c r="BU456" s="376">
        <v>7.49</v>
      </c>
      <c r="BV456" s="393">
        <v>6</v>
      </c>
      <c r="BW456" s="376">
        <v>6.99</v>
      </c>
      <c r="BX456" s="393">
        <v>16</v>
      </c>
      <c r="BY456" s="376">
        <v>6.39</v>
      </c>
    </row>
    <row r="457" spans="1:77" x14ac:dyDescent="0.25">
      <c r="A457" s="388" t="s">
        <v>1553</v>
      </c>
      <c r="B457" s="388"/>
      <c r="C457" s="388"/>
      <c r="D457" s="389"/>
      <c r="E457" s="388"/>
      <c r="F457" s="388"/>
      <c r="G457" s="388"/>
      <c r="H457" s="388"/>
      <c r="I457" s="388"/>
      <c r="J457" s="388"/>
      <c r="K457" s="388"/>
      <c r="L457" s="388" t="str">
        <f t="shared" si="7"/>
        <v/>
      </c>
      <c r="M457" s="388"/>
      <c r="N457" s="388"/>
      <c r="O457" s="388"/>
      <c r="P457" s="388"/>
      <c r="Q457" s="388"/>
      <c r="R457" s="388"/>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388"/>
      <c r="AY457" s="388"/>
      <c r="AZ457" s="388"/>
      <c r="BA457" s="388"/>
      <c r="BB457" s="388"/>
      <c r="BC457" s="388"/>
      <c r="BD457" s="388"/>
      <c r="BE457" s="388"/>
      <c r="BF457" s="388"/>
      <c r="BG457" s="388"/>
      <c r="BH457" s="388"/>
      <c r="BI457" s="388"/>
      <c r="BJ457" s="388"/>
      <c r="BK457" s="388"/>
      <c r="BL457" s="388"/>
      <c r="BM457" s="388"/>
      <c r="BN457" s="388"/>
      <c r="BO457" s="388">
        <v>8.19</v>
      </c>
      <c r="BP457" s="388">
        <v>0</v>
      </c>
      <c r="BQ457" s="388">
        <v>7.99</v>
      </c>
      <c r="BR457" s="391">
        <v>2</v>
      </c>
      <c r="BS457" s="388">
        <v>7.75</v>
      </c>
      <c r="BT457" s="391">
        <v>4</v>
      </c>
      <c r="BU457" s="388">
        <v>7.49</v>
      </c>
      <c r="BV457" s="391">
        <v>6</v>
      </c>
      <c r="BW457" s="388">
        <v>6.99</v>
      </c>
      <c r="BX457" s="391">
        <v>16</v>
      </c>
      <c r="BY457" s="388">
        <v>6.39</v>
      </c>
    </row>
    <row r="458" spans="1:77" x14ac:dyDescent="0.25">
      <c r="A458" s="376" t="s">
        <v>1552</v>
      </c>
      <c r="B458" s="376"/>
      <c r="C458" s="376"/>
      <c r="D458" s="392"/>
      <c r="E458" s="376"/>
      <c r="F458" s="376"/>
      <c r="G458" s="376"/>
      <c r="H458" s="376"/>
      <c r="I458" s="376"/>
      <c r="J458" s="376"/>
      <c r="K458" s="376"/>
      <c r="L458" s="376" t="str">
        <f t="shared" si="7"/>
        <v/>
      </c>
      <c r="M458" s="376"/>
      <c r="N458" s="376"/>
      <c r="O458" s="376"/>
      <c r="P458" s="376"/>
      <c r="Q458" s="376"/>
      <c r="R458" s="376"/>
      <c r="S458" s="376"/>
      <c r="T458" s="376"/>
      <c r="U458" s="376"/>
      <c r="V458" s="376"/>
      <c r="W458" s="376"/>
      <c r="X458" s="376"/>
      <c r="Y458" s="376"/>
      <c r="Z458" s="376"/>
      <c r="AA458" s="388"/>
      <c r="AB458" s="376"/>
      <c r="AC458" s="376"/>
      <c r="AD458" s="376"/>
      <c r="AE458" s="394"/>
      <c r="AF458" s="376"/>
      <c r="AG458" s="376"/>
      <c r="AH458" s="376"/>
      <c r="AI458" s="376"/>
      <c r="AJ458" s="376"/>
      <c r="AK458" s="376"/>
      <c r="AL458" s="376"/>
      <c r="AM458" s="376"/>
      <c r="AN458" s="376"/>
      <c r="AO458" s="376"/>
      <c r="AP458" s="376"/>
      <c r="AQ458" s="376"/>
      <c r="AR458" s="376"/>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v>8.19</v>
      </c>
      <c r="BP458" s="376">
        <v>0</v>
      </c>
      <c r="BQ458" s="376">
        <v>7.99</v>
      </c>
      <c r="BR458" s="393">
        <v>2</v>
      </c>
      <c r="BS458" s="376">
        <v>7.75</v>
      </c>
      <c r="BT458" s="393">
        <v>4</v>
      </c>
      <c r="BU458" s="376">
        <v>7.49</v>
      </c>
      <c r="BV458" s="393">
        <v>6</v>
      </c>
      <c r="BW458" s="376">
        <v>6.99</v>
      </c>
      <c r="BX458" s="393">
        <v>16</v>
      </c>
      <c r="BY458" s="376">
        <v>6.39</v>
      </c>
    </row>
    <row r="459" spans="1:77" x14ac:dyDescent="0.25">
      <c r="A459" s="388" t="s">
        <v>10</v>
      </c>
      <c r="B459" s="388"/>
      <c r="C459" s="389"/>
      <c r="D459" s="389"/>
      <c r="E459" s="388"/>
      <c r="F459" s="388"/>
      <c r="G459" s="388"/>
      <c r="H459" s="388"/>
      <c r="I459" s="388"/>
      <c r="J459" s="388"/>
      <c r="K459" s="388"/>
      <c r="L459" s="388" t="str">
        <f t="shared" si="7"/>
        <v/>
      </c>
      <c r="M459" s="388"/>
      <c r="N459" s="388"/>
      <c r="O459" s="388"/>
      <c r="P459" s="388"/>
      <c r="Q459" s="388"/>
      <c r="R459" s="388"/>
      <c r="S459" s="388"/>
      <c r="T459" s="388"/>
      <c r="U459" s="388"/>
      <c r="V459" s="388"/>
      <c r="W459" s="388"/>
      <c r="X459" s="388"/>
      <c r="Y459" s="388"/>
      <c r="Z459" s="388"/>
      <c r="AA459" s="388"/>
      <c r="AB459" s="388"/>
      <c r="AC459" s="388"/>
      <c r="AD459" s="388"/>
      <c r="AE459" s="390"/>
      <c r="AF459" s="388"/>
      <c r="AG459" s="388"/>
      <c r="AH459" s="388"/>
      <c r="AI459" s="388"/>
      <c r="AJ459" s="388"/>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8"/>
      <c r="BL459" s="388"/>
      <c r="BM459" s="388"/>
      <c r="BN459" s="388"/>
      <c r="BO459" s="388">
        <v>10.35</v>
      </c>
      <c r="BP459" s="388">
        <v>0</v>
      </c>
      <c r="BQ459" s="388">
        <v>9.99</v>
      </c>
      <c r="BR459" s="391">
        <v>3</v>
      </c>
      <c r="BS459" s="388">
        <v>9.15</v>
      </c>
      <c r="BT459" s="391">
        <v>7</v>
      </c>
      <c r="BU459" s="388">
        <v>8.25</v>
      </c>
      <c r="BV459" s="391">
        <v>10</v>
      </c>
      <c r="BW459" s="388">
        <v>7.55</v>
      </c>
      <c r="BX459" s="391">
        <v>20</v>
      </c>
      <c r="BY459" s="388">
        <v>6.65</v>
      </c>
    </row>
    <row r="460" spans="1:77" x14ac:dyDescent="0.25">
      <c r="A460" s="376" t="s">
        <v>31</v>
      </c>
      <c r="B460" s="376"/>
      <c r="C460" s="376"/>
      <c r="D460" s="392"/>
      <c r="E460" s="376"/>
      <c r="F460" s="376"/>
      <c r="G460" s="376"/>
      <c r="H460" s="376"/>
      <c r="I460" s="376"/>
      <c r="J460" s="376"/>
      <c r="K460" s="376"/>
      <c r="L460" s="376" t="str">
        <f t="shared" si="7"/>
        <v/>
      </c>
      <c r="M460" s="376"/>
      <c r="N460" s="376"/>
      <c r="O460" s="376"/>
      <c r="P460" s="376"/>
      <c r="Q460" s="376"/>
      <c r="R460" s="376"/>
      <c r="S460" s="376"/>
      <c r="T460" s="376"/>
      <c r="U460" s="376"/>
      <c r="V460" s="376"/>
      <c r="W460" s="376"/>
      <c r="X460" s="376"/>
      <c r="Y460" s="376"/>
      <c r="Z460" s="376"/>
      <c r="AA460" s="388"/>
      <c r="AB460" s="376"/>
      <c r="AC460" s="376"/>
      <c r="AD460" s="376"/>
      <c r="AE460" s="394"/>
      <c r="AF460" s="376"/>
      <c r="AG460" s="376"/>
      <c r="AH460" s="376"/>
      <c r="AI460" s="376"/>
      <c r="AJ460" s="376"/>
      <c r="AK460" s="376"/>
      <c r="AL460" s="376"/>
      <c r="AM460" s="376"/>
      <c r="AN460" s="376"/>
      <c r="AO460" s="376"/>
      <c r="AP460" s="376"/>
      <c r="AQ460" s="376"/>
      <c r="AR460" s="376"/>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v>8.25</v>
      </c>
      <c r="BP460" s="376">
        <v>0</v>
      </c>
      <c r="BQ460" s="376">
        <v>8.0500000000000007</v>
      </c>
      <c r="BR460" s="393">
        <v>2</v>
      </c>
      <c r="BS460" s="376">
        <v>7.49</v>
      </c>
      <c r="BT460" s="393">
        <v>5</v>
      </c>
      <c r="BU460" s="376">
        <v>7.25</v>
      </c>
      <c r="BV460" s="393">
        <v>10</v>
      </c>
      <c r="BW460" s="376">
        <v>6.99</v>
      </c>
      <c r="BX460" s="393">
        <v>15</v>
      </c>
      <c r="BY460" s="376">
        <v>6.65</v>
      </c>
    </row>
    <row r="461" spans="1:77" x14ac:dyDescent="0.25">
      <c r="A461" s="388" t="s">
        <v>1444</v>
      </c>
      <c r="B461" s="388"/>
      <c r="C461" s="388"/>
      <c r="D461" s="389"/>
      <c r="E461" s="388"/>
      <c r="F461" s="388"/>
      <c r="G461" s="388"/>
      <c r="H461" s="388"/>
      <c r="I461" s="388"/>
      <c r="J461" s="388"/>
      <c r="K461" s="388"/>
      <c r="L461" s="388" t="str">
        <f t="shared" si="7"/>
        <v/>
      </c>
      <c r="M461" s="388"/>
      <c r="N461" s="388"/>
      <c r="O461" s="388"/>
      <c r="P461" s="388"/>
      <c r="Q461" s="388"/>
      <c r="R461" s="388"/>
      <c r="S461" s="388"/>
      <c r="T461" s="388"/>
      <c r="U461" s="388"/>
      <c r="V461" s="388"/>
      <c r="W461" s="388"/>
      <c r="X461" s="388"/>
      <c r="Y461" s="388"/>
      <c r="Z461" s="388"/>
      <c r="AA461" s="388"/>
      <c r="AB461" s="388"/>
      <c r="AC461" s="388"/>
      <c r="AD461" s="388"/>
      <c r="AE461" s="390"/>
      <c r="AF461" s="388"/>
      <c r="AG461" s="388"/>
      <c r="AH461" s="388"/>
      <c r="AI461" s="388"/>
      <c r="AJ461" s="388"/>
      <c r="AK461" s="388"/>
      <c r="AL461" s="388"/>
      <c r="AM461" s="388"/>
      <c r="AN461" s="388"/>
      <c r="AO461" s="388"/>
      <c r="AP461" s="388"/>
      <c r="AQ461" s="388"/>
      <c r="AR461" s="388"/>
      <c r="AS461" s="388"/>
      <c r="AT461" s="388"/>
      <c r="AU461" s="388"/>
      <c r="AV461" s="388"/>
      <c r="AW461" s="388"/>
      <c r="AX461" s="388"/>
      <c r="AY461" s="388"/>
      <c r="AZ461" s="388"/>
      <c r="BA461" s="388"/>
      <c r="BB461" s="388"/>
      <c r="BC461" s="388"/>
      <c r="BD461" s="388"/>
      <c r="BE461" s="388"/>
      <c r="BF461" s="388"/>
      <c r="BG461" s="388"/>
      <c r="BH461" s="388"/>
      <c r="BI461" s="388"/>
      <c r="BJ461" s="388"/>
      <c r="BK461" s="388"/>
      <c r="BL461" s="388"/>
      <c r="BM461" s="388"/>
      <c r="BN461" s="388"/>
      <c r="BO461" s="388">
        <v>12.49</v>
      </c>
      <c r="BP461" s="388">
        <v>0</v>
      </c>
      <c r="BQ461" s="388">
        <v>11.99</v>
      </c>
      <c r="BR461" s="391">
        <v>3</v>
      </c>
      <c r="BS461" s="388">
        <v>10.99</v>
      </c>
      <c r="BT461" s="391">
        <v>5</v>
      </c>
      <c r="BU461" s="388">
        <v>9.49</v>
      </c>
      <c r="BV461" s="391">
        <v>10</v>
      </c>
      <c r="BW461" s="388">
        <v>8.25</v>
      </c>
      <c r="BX461" s="391">
        <v>20</v>
      </c>
      <c r="BY461" s="388">
        <v>6.75</v>
      </c>
    </row>
    <row r="462" spans="1:77" x14ac:dyDescent="0.25">
      <c r="A462" s="376" t="s">
        <v>9</v>
      </c>
      <c r="B462" s="376"/>
      <c r="C462" s="376"/>
      <c r="D462" s="392"/>
      <c r="E462" s="376"/>
      <c r="F462" s="376"/>
      <c r="G462" s="376"/>
      <c r="H462" s="376"/>
      <c r="I462" s="376"/>
      <c r="J462" s="376"/>
      <c r="K462" s="376"/>
      <c r="L462" s="376" t="str">
        <f t="shared" si="7"/>
        <v/>
      </c>
      <c r="M462" s="376"/>
      <c r="N462" s="376"/>
      <c r="O462" s="376"/>
      <c r="P462" s="376"/>
      <c r="Q462" s="376"/>
      <c r="R462" s="376"/>
      <c r="S462" s="376"/>
      <c r="T462" s="376"/>
      <c r="U462" s="376"/>
      <c r="V462" s="376"/>
      <c r="W462" s="376"/>
      <c r="X462" s="376"/>
      <c r="Y462" s="376"/>
      <c r="Z462" s="376"/>
      <c r="AA462" s="376"/>
      <c r="AB462" s="376"/>
      <c r="AC462" s="376"/>
      <c r="AD462" s="376"/>
      <c r="AE462" s="394"/>
      <c r="AF462" s="376"/>
      <c r="AG462" s="376"/>
      <c r="AH462" s="376"/>
      <c r="AI462" s="376"/>
      <c r="AJ462" s="376"/>
      <c r="AK462" s="376"/>
      <c r="AL462" s="376"/>
      <c r="AM462" s="376"/>
      <c r="AN462" s="376"/>
      <c r="AO462" s="376"/>
      <c r="AP462" s="376"/>
      <c r="AQ462" s="376"/>
      <c r="AR462" s="376"/>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v>8.49</v>
      </c>
      <c r="BP462" s="376">
        <v>0</v>
      </c>
      <c r="BQ462" s="376">
        <v>8.2899999999999991</v>
      </c>
      <c r="BR462" s="393">
        <v>3</v>
      </c>
      <c r="BS462" s="376">
        <v>7.99</v>
      </c>
      <c r="BT462" s="393">
        <v>7</v>
      </c>
      <c r="BU462" s="376">
        <v>7.85</v>
      </c>
      <c r="BV462" s="393">
        <v>10</v>
      </c>
      <c r="BW462" s="376">
        <v>7.49</v>
      </c>
      <c r="BX462" s="393">
        <v>20</v>
      </c>
      <c r="BY462" s="376">
        <v>6.85</v>
      </c>
    </row>
    <row r="463" spans="1:77" x14ac:dyDescent="0.25">
      <c r="A463" s="388" t="s">
        <v>43</v>
      </c>
      <c r="B463" s="388"/>
      <c r="C463" s="388"/>
      <c r="D463" s="389"/>
      <c r="E463" s="388"/>
      <c r="F463" s="388"/>
      <c r="G463" s="388"/>
      <c r="H463" s="388"/>
      <c r="I463" s="388"/>
      <c r="J463" s="388"/>
      <c r="K463" s="388"/>
      <c r="L463" s="388" t="str">
        <f t="shared" si="7"/>
        <v/>
      </c>
      <c r="M463" s="388"/>
      <c r="N463" s="388"/>
      <c r="O463" s="388"/>
      <c r="P463" s="388"/>
      <c r="Q463" s="388"/>
      <c r="R463" s="388"/>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388"/>
      <c r="AY463" s="388"/>
      <c r="AZ463" s="388"/>
      <c r="BA463" s="388"/>
      <c r="BB463" s="388"/>
      <c r="BC463" s="388"/>
      <c r="BD463" s="388"/>
      <c r="BE463" s="388"/>
      <c r="BF463" s="388"/>
      <c r="BG463" s="388"/>
      <c r="BH463" s="388"/>
      <c r="BI463" s="388"/>
      <c r="BJ463" s="388"/>
      <c r="BK463" s="388"/>
      <c r="BL463" s="388"/>
      <c r="BM463" s="388"/>
      <c r="BN463" s="388"/>
      <c r="BO463" s="388">
        <v>9.99</v>
      </c>
      <c r="BP463" s="388">
        <v>0</v>
      </c>
      <c r="BQ463" s="388">
        <v>9.85</v>
      </c>
      <c r="BR463" s="391">
        <v>5</v>
      </c>
      <c r="BS463" s="388">
        <v>9.25</v>
      </c>
      <c r="BT463" s="391">
        <v>10</v>
      </c>
      <c r="BU463" s="388">
        <v>8.85</v>
      </c>
      <c r="BV463" s="391">
        <v>15</v>
      </c>
      <c r="BW463" s="388">
        <v>7.99</v>
      </c>
      <c r="BX463" s="391">
        <v>25</v>
      </c>
      <c r="BY463" s="388">
        <v>6.99</v>
      </c>
    </row>
    <row r="464" spans="1:77" x14ac:dyDescent="0.25">
      <c r="A464" s="376" t="s">
        <v>1349</v>
      </c>
      <c r="B464" s="376"/>
      <c r="C464" s="392"/>
      <c r="D464" s="392"/>
      <c r="E464" s="376"/>
      <c r="F464" s="376"/>
      <c r="G464" s="376"/>
      <c r="H464" s="376"/>
      <c r="I464" s="376"/>
      <c r="J464" s="376"/>
      <c r="K464" s="376"/>
      <c r="L464" s="376" t="str">
        <f t="shared" si="7"/>
        <v/>
      </c>
      <c r="M464" s="376"/>
      <c r="N464" s="376"/>
      <c r="O464" s="376"/>
      <c r="P464" s="376"/>
      <c r="Q464" s="376"/>
      <c r="R464" s="376"/>
      <c r="S464" s="376"/>
      <c r="T464" s="376"/>
      <c r="U464" s="376"/>
      <c r="V464" s="376"/>
      <c r="W464" s="376"/>
      <c r="X464" s="376"/>
      <c r="Y464" s="376"/>
      <c r="Z464" s="376"/>
      <c r="AA464" s="376"/>
      <c r="AB464" s="376"/>
      <c r="AC464" s="376"/>
      <c r="AD464" s="376"/>
      <c r="AE464" s="394"/>
      <c r="AF464" s="376"/>
      <c r="AG464" s="376"/>
      <c r="AH464" s="376"/>
      <c r="AI464" s="376"/>
      <c r="AJ464" s="376"/>
      <c r="AK464" s="376"/>
      <c r="AL464" s="376"/>
      <c r="AM464" s="376"/>
      <c r="AN464" s="376"/>
      <c r="AO464" s="376"/>
      <c r="AP464" s="376"/>
      <c r="AQ464" s="376"/>
      <c r="AR464" s="376"/>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v>10.99</v>
      </c>
      <c r="BP464" s="376">
        <v>0</v>
      </c>
      <c r="BQ464" s="376">
        <v>9.99</v>
      </c>
      <c r="BR464" s="393">
        <v>2</v>
      </c>
      <c r="BS464" s="376">
        <v>8.99</v>
      </c>
      <c r="BT464" s="393">
        <v>5</v>
      </c>
      <c r="BU464" s="376">
        <v>8.49</v>
      </c>
      <c r="BV464" s="393">
        <v>10</v>
      </c>
      <c r="BW464" s="376">
        <v>7.99</v>
      </c>
      <c r="BX464" s="393">
        <v>20</v>
      </c>
      <c r="BY464" s="376">
        <v>7.09</v>
      </c>
    </row>
    <row r="465" spans="1:77" x14ac:dyDescent="0.25">
      <c r="A465" s="388" t="s">
        <v>1799</v>
      </c>
      <c r="B465" s="388"/>
      <c r="C465" s="388"/>
      <c r="D465" s="389"/>
      <c r="E465" s="388"/>
      <c r="F465" s="388"/>
      <c r="G465" s="388"/>
      <c r="H465" s="388"/>
      <c r="I465" s="388"/>
      <c r="J465" s="388"/>
      <c r="K465" s="388"/>
      <c r="L465" s="388" t="str">
        <f t="shared" si="7"/>
        <v/>
      </c>
      <c r="M465" s="388"/>
      <c r="N465" s="388"/>
      <c r="O465" s="388"/>
      <c r="P465" s="388"/>
      <c r="Q465" s="388"/>
      <c r="R465" s="388"/>
      <c r="S465" s="388"/>
      <c r="T465" s="388"/>
      <c r="U465" s="388"/>
      <c r="V465" s="388"/>
      <c r="W465" s="388"/>
      <c r="X465" s="388"/>
      <c r="Y465" s="388"/>
      <c r="Z465" s="388"/>
      <c r="AA465" s="388"/>
      <c r="AB465" s="388"/>
      <c r="AC465" s="388"/>
      <c r="AD465" s="388"/>
      <c r="AE465" s="390"/>
      <c r="AF465" s="388"/>
      <c r="AG465" s="388"/>
      <c r="AH465" s="388"/>
      <c r="AI465" s="388"/>
      <c r="AJ465" s="388"/>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8"/>
      <c r="BL465" s="388"/>
      <c r="BM465" s="388"/>
      <c r="BN465" s="388"/>
      <c r="BO465" s="388">
        <v>8.7066666670000004</v>
      </c>
      <c r="BP465" s="388">
        <v>0</v>
      </c>
      <c r="BQ465" s="388">
        <v>8.1624999999999996</v>
      </c>
      <c r="BR465" s="391">
        <v>2</v>
      </c>
      <c r="BS465" s="388">
        <v>7.61</v>
      </c>
      <c r="BT465" s="391">
        <v>4</v>
      </c>
      <c r="BU465" s="388">
        <v>7.255555556</v>
      </c>
      <c r="BV465" s="391">
        <v>4</v>
      </c>
      <c r="BW465" s="388">
        <v>7.255555556</v>
      </c>
      <c r="BX465" s="391">
        <v>4</v>
      </c>
      <c r="BY465" s="388">
        <v>7.255555556</v>
      </c>
    </row>
    <row r="466" spans="1:77" x14ac:dyDescent="0.25">
      <c r="A466" s="376" t="s">
        <v>1604</v>
      </c>
      <c r="B466" s="376"/>
      <c r="C466" s="392"/>
      <c r="D466" s="392"/>
      <c r="E466" s="376"/>
      <c r="F466" s="376"/>
      <c r="G466" s="376"/>
      <c r="H466" s="376"/>
      <c r="I466" s="376"/>
      <c r="J466" s="376"/>
      <c r="K466" s="376"/>
      <c r="L466" s="376" t="str">
        <f t="shared" si="7"/>
        <v/>
      </c>
      <c r="M466" s="376"/>
      <c r="N466" s="376"/>
      <c r="O466" s="376"/>
      <c r="P466" s="376"/>
      <c r="Q466" s="376"/>
      <c r="R466" s="376"/>
      <c r="S466" s="376"/>
      <c r="T466" s="376"/>
      <c r="U466" s="376"/>
      <c r="V466" s="376"/>
      <c r="W466" s="376"/>
      <c r="X466" s="376"/>
      <c r="Y466" s="376"/>
      <c r="Z466" s="376"/>
      <c r="AA466" s="376"/>
      <c r="AB466" s="376"/>
      <c r="AC466" s="376"/>
      <c r="AD466" s="376"/>
      <c r="AE466" s="394"/>
      <c r="AF466" s="376"/>
      <c r="AG466" s="376"/>
      <c r="AH466" s="376"/>
      <c r="AI466" s="376"/>
      <c r="AJ466" s="376"/>
      <c r="AK466" s="376"/>
      <c r="AL466" s="376"/>
      <c r="AM466" s="376"/>
      <c r="AN466" s="376"/>
      <c r="AO466" s="376"/>
      <c r="AP466" s="376"/>
      <c r="AQ466" s="376"/>
      <c r="AR466" s="376"/>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v>10.99</v>
      </c>
      <c r="BP466" s="376">
        <v>0</v>
      </c>
      <c r="BQ466" s="376">
        <v>9.99</v>
      </c>
      <c r="BR466" s="393">
        <v>2</v>
      </c>
      <c r="BS466" s="376">
        <v>9.15</v>
      </c>
      <c r="BT466" s="393">
        <v>5</v>
      </c>
      <c r="BU466" s="376">
        <v>8.49</v>
      </c>
      <c r="BV466" s="393">
        <v>10</v>
      </c>
      <c r="BW466" s="376">
        <v>7.99</v>
      </c>
      <c r="BX466" s="393">
        <v>20</v>
      </c>
      <c r="BY466" s="376">
        <v>7.35</v>
      </c>
    </row>
    <row r="467" spans="1:77" x14ac:dyDescent="0.25">
      <c r="A467" s="388" t="s">
        <v>1605</v>
      </c>
      <c r="B467" s="388"/>
      <c r="C467" s="388"/>
      <c r="D467" s="389"/>
      <c r="E467" s="388"/>
      <c r="F467" s="388"/>
      <c r="G467" s="388"/>
      <c r="H467" s="388"/>
      <c r="I467" s="388"/>
      <c r="J467" s="388"/>
      <c r="K467" s="388"/>
      <c r="L467" s="388" t="str">
        <f t="shared" si="7"/>
        <v/>
      </c>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388"/>
      <c r="AY467" s="388"/>
      <c r="AZ467" s="388"/>
      <c r="BA467" s="388"/>
      <c r="BB467" s="388"/>
      <c r="BC467" s="388"/>
      <c r="BD467" s="388"/>
      <c r="BE467" s="388"/>
      <c r="BF467" s="388"/>
      <c r="BG467" s="388"/>
      <c r="BH467" s="388"/>
      <c r="BI467" s="388"/>
      <c r="BJ467" s="388"/>
      <c r="BK467" s="388"/>
      <c r="BL467" s="388"/>
      <c r="BM467" s="388"/>
      <c r="BN467" s="388"/>
      <c r="BO467" s="388">
        <v>10.99</v>
      </c>
      <c r="BP467" s="388">
        <v>0</v>
      </c>
      <c r="BQ467" s="388">
        <v>9.99</v>
      </c>
      <c r="BR467" s="391">
        <v>2</v>
      </c>
      <c r="BS467" s="388">
        <v>9.15</v>
      </c>
      <c r="BT467" s="391">
        <v>5</v>
      </c>
      <c r="BU467" s="388">
        <v>8.49</v>
      </c>
      <c r="BV467" s="391">
        <v>10</v>
      </c>
      <c r="BW467" s="388">
        <v>7.99</v>
      </c>
      <c r="BX467" s="391">
        <v>20</v>
      </c>
      <c r="BY467" s="388">
        <v>7.35</v>
      </c>
    </row>
    <row r="468" spans="1:77" x14ac:dyDescent="0.25">
      <c r="A468" s="376" t="s">
        <v>1800</v>
      </c>
      <c r="B468" s="376"/>
      <c r="C468" s="376"/>
      <c r="D468" s="392"/>
      <c r="E468" s="376"/>
      <c r="F468" s="376"/>
      <c r="G468" s="376"/>
      <c r="H468" s="376"/>
      <c r="I468" s="376"/>
      <c r="J468" s="376"/>
      <c r="K468" s="376"/>
      <c r="L468" s="376" t="str">
        <f t="shared" si="7"/>
        <v/>
      </c>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c r="AU468" s="394"/>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v>8.8266666669999996</v>
      </c>
      <c r="BP468" s="376">
        <v>0</v>
      </c>
      <c r="BQ468" s="376">
        <v>8.2750000000000004</v>
      </c>
      <c r="BR468" s="393">
        <v>2</v>
      </c>
      <c r="BS468" s="376">
        <v>7.72</v>
      </c>
      <c r="BT468" s="393">
        <v>4</v>
      </c>
      <c r="BU468" s="376">
        <v>7.3555555559999997</v>
      </c>
      <c r="BV468" s="393">
        <v>4</v>
      </c>
      <c r="BW468" s="376">
        <v>7.3555555559999997</v>
      </c>
      <c r="BX468" s="393">
        <v>4</v>
      </c>
      <c r="BY468" s="376">
        <v>7.3555555559999997</v>
      </c>
    </row>
    <row r="469" spans="1:77" x14ac:dyDescent="0.25">
      <c r="A469" s="388" t="s">
        <v>1801</v>
      </c>
      <c r="B469" s="388"/>
      <c r="C469" s="388"/>
      <c r="D469" s="389"/>
      <c r="E469" s="388"/>
      <c r="F469" s="388"/>
      <c r="G469" s="388"/>
      <c r="H469" s="388"/>
      <c r="I469" s="388"/>
      <c r="J469" s="388"/>
      <c r="K469" s="388"/>
      <c r="L469" s="388" t="str">
        <f t="shared" si="7"/>
        <v/>
      </c>
      <c r="M469" s="388"/>
      <c r="N469" s="388"/>
      <c r="O469" s="388"/>
      <c r="P469" s="388"/>
      <c r="Q469" s="388"/>
      <c r="R469" s="388"/>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90"/>
      <c r="AV469" s="388"/>
      <c r="AW469" s="388"/>
      <c r="AX469" s="388"/>
      <c r="AY469" s="388"/>
      <c r="AZ469" s="388"/>
      <c r="BA469" s="388"/>
      <c r="BB469" s="388"/>
      <c r="BC469" s="388"/>
      <c r="BD469" s="388"/>
      <c r="BE469" s="388"/>
      <c r="BF469" s="388"/>
      <c r="BG469" s="388"/>
      <c r="BH469" s="388"/>
      <c r="BI469" s="388"/>
      <c r="BJ469" s="388"/>
      <c r="BK469" s="388"/>
      <c r="BL469" s="388"/>
      <c r="BM469" s="388"/>
      <c r="BN469" s="388"/>
      <c r="BO469" s="388">
        <v>8.8266666669999996</v>
      </c>
      <c r="BP469" s="388">
        <v>0</v>
      </c>
      <c r="BQ469" s="388">
        <v>8.2750000000000004</v>
      </c>
      <c r="BR469" s="391">
        <v>2</v>
      </c>
      <c r="BS469" s="388">
        <v>7.72</v>
      </c>
      <c r="BT469" s="391">
        <v>4</v>
      </c>
      <c r="BU469" s="388">
        <v>7.3555555559999997</v>
      </c>
      <c r="BV469" s="391">
        <v>4</v>
      </c>
      <c r="BW469" s="388">
        <v>7.3555555559999997</v>
      </c>
      <c r="BX469" s="391">
        <v>4</v>
      </c>
      <c r="BY469" s="388">
        <v>7.3555555559999997</v>
      </c>
    </row>
    <row r="470" spans="1:77" x14ac:dyDescent="0.25">
      <c r="A470" s="376" t="s">
        <v>1802</v>
      </c>
      <c r="B470" s="376"/>
      <c r="C470" s="376"/>
      <c r="D470" s="392"/>
      <c r="E470" s="376"/>
      <c r="F470" s="376"/>
      <c r="G470" s="376"/>
      <c r="H470" s="376"/>
      <c r="I470" s="376"/>
      <c r="J470" s="376"/>
      <c r="K470" s="376"/>
      <c r="L470" s="376" t="str">
        <f t="shared" si="7"/>
        <v/>
      </c>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88"/>
      <c r="AR470" s="376"/>
      <c r="AS470" s="376"/>
      <c r="AT470" s="376"/>
      <c r="AU470" s="394"/>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v>10.5</v>
      </c>
      <c r="BP470" s="376">
        <v>0</v>
      </c>
      <c r="BQ470" s="376">
        <v>9.9</v>
      </c>
      <c r="BR470" s="393">
        <v>2</v>
      </c>
      <c r="BS470" s="376">
        <v>9.5</v>
      </c>
      <c r="BT470" s="393">
        <v>3</v>
      </c>
      <c r="BU470" s="376">
        <v>8.5</v>
      </c>
      <c r="BV470" s="393">
        <v>5</v>
      </c>
      <c r="BW470" s="376">
        <v>7.9</v>
      </c>
      <c r="BX470" s="393">
        <v>10</v>
      </c>
      <c r="BY470" s="376">
        <v>7.4</v>
      </c>
    </row>
    <row r="471" spans="1:77" x14ac:dyDescent="0.25">
      <c r="A471" s="388" t="s">
        <v>1468</v>
      </c>
      <c r="B471" s="388"/>
      <c r="C471" s="389"/>
      <c r="D471" s="389"/>
      <c r="E471" s="388"/>
      <c r="F471" s="388"/>
      <c r="G471" s="388"/>
      <c r="H471" s="388"/>
      <c r="I471" s="388"/>
      <c r="J471" s="388"/>
      <c r="K471" s="388"/>
      <c r="L471" s="388" t="str">
        <f t="shared" si="7"/>
        <v/>
      </c>
      <c r="M471" s="388"/>
      <c r="N471" s="388"/>
      <c r="O471" s="388"/>
      <c r="P471" s="388"/>
      <c r="Q471" s="388"/>
      <c r="R471" s="388"/>
      <c r="S471" s="388"/>
      <c r="T471" s="388"/>
      <c r="U471" s="388"/>
      <c r="V471" s="388"/>
      <c r="W471" s="388"/>
      <c r="X471" s="388"/>
      <c r="Y471" s="388"/>
      <c r="Z471" s="388"/>
      <c r="AA471" s="388"/>
      <c r="AB471" s="388"/>
      <c r="AC471" s="388"/>
      <c r="AD471" s="388"/>
      <c r="AE471" s="390"/>
      <c r="AF471" s="388"/>
      <c r="AG471" s="388"/>
      <c r="AH471" s="388"/>
      <c r="AI471" s="388"/>
      <c r="AJ471" s="388"/>
      <c r="AK471" s="388"/>
      <c r="AL471" s="388"/>
      <c r="AM471" s="388"/>
      <c r="AN471" s="388"/>
      <c r="AO471" s="388"/>
      <c r="AP471" s="388"/>
      <c r="AQ471" s="388"/>
      <c r="AR471" s="388"/>
      <c r="AS471" s="388"/>
      <c r="AT471" s="388"/>
      <c r="AU471" s="388"/>
      <c r="AV471" s="388"/>
      <c r="AW471" s="388"/>
      <c r="AX471" s="388"/>
      <c r="AY471" s="388"/>
      <c r="AZ471" s="388"/>
      <c r="BA471" s="388"/>
      <c r="BB471" s="388"/>
      <c r="BC471" s="388"/>
      <c r="BD471" s="388"/>
      <c r="BE471" s="388"/>
      <c r="BF471" s="388"/>
      <c r="BG471" s="388"/>
      <c r="BH471" s="388"/>
      <c r="BI471" s="388"/>
      <c r="BJ471" s="388"/>
      <c r="BK471" s="388"/>
      <c r="BL471" s="388"/>
      <c r="BM471" s="388"/>
      <c r="BN471" s="388"/>
      <c r="BO471" s="388">
        <v>14.45</v>
      </c>
      <c r="BP471" s="388">
        <v>0</v>
      </c>
      <c r="BQ471" s="388">
        <v>12.29</v>
      </c>
      <c r="BR471" s="391">
        <v>5</v>
      </c>
      <c r="BS471" s="388">
        <v>10.85</v>
      </c>
      <c r="BT471" s="391">
        <v>10</v>
      </c>
      <c r="BU471" s="388">
        <v>10.15</v>
      </c>
      <c r="BV471" s="391">
        <v>15</v>
      </c>
      <c r="BW471" s="388">
        <v>9.39</v>
      </c>
      <c r="BX471" s="391">
        <v>25</v>
      </c>
      <c r="BY471" s="388">
        <v>7.45</v>
      </c>
    </row>
    <row r="472" spans="1:77" x14ac:dyDescent="0.25">
      <c r="A472" s="376" t="s">
        <v>1391</v>
      </c>
      <c r="B472" s="376"/>
      <c r="C472" s="392"/>
      <c r="D472" s="392"/>
      <c r="E472" s="376"/>
      <c r="F472" s="376"/>
      <c r="G472" s="376"/>
      <c r="H472" s="376"/>
      <c r="I472" s="376"/>
      <c r="J472" s="376"/>
      <c r="K472" s="376"/>
      <c r="L472" s="376" t="str">
        <f t="shared" si="7"/>
        <v/>
      </c>
      <c r="M472" s="376"/>
      <c r="N472" s="376"/>
      <c r="O472" s="376"/>
      <c r="P472" s="376"/>
      <c r="Q472" s="376"/>
      <c r="R472" s="376"/>
      <c r="S472" s="376"/>
      <c r="T472" s="376"/>
      <c r="U472" s="376"/>
      <c r="V472" s="376"/>
      <c r="W472" s="376"/>
      <c r="X472" s="376"/>
      <c r="Y472" s="376"/>
      <c r="Z472" s="376"/>
      <c r="AA472" s="376"/>
      <c r="AB472" s="376"/>
      <c r="AC472" s="376"/>
      <c r="AD472" s="376"/>
      <c r="AE472" s="394"/>
      <c r="AF472" s="376"/>
      <c r="AG472" s="376"/>
      <c r="AH472" s="376"/>
      <c r="AI472" s="376"/>
      <c r="AJ472" s="376"/>
      <c r="AK472" s="376"/>
      <c r="AL472" s="376"/>
      <c r="AM472" s="376"/>
      <c r="AN472" s="376"/>
      <c r="AO472" s="376"/>
      <c r="AP472" s="376"/>
      <c r="AQ472" s="376"/>
      <c r="AR472" s="376"/>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v>10.89</v>
      </c>
      <c r="BP472" s="376">
        <v>0</v>
      </c>
      <c r="BQ472" s="376">
        <v>10.49</v>
      </c>
      <c r="BR472" s="393">
        <v>2</v>
      </c>
      <c r="BS472" s="376">
        <v>8.19</v>
      </c>
      <c r="BT472" s="393">
        <v>5</v>
      </c>
      <c r="BU472" s="376">
        <v>7.99</v>
      </c>
      <c r="BV472" s="393">
        <v>10</v>
      </c>
      <c r="BW472" s="376">
        <v>7.49</v>
      </c>
      <c r="BX472" s="393">
        <v>15</v>
      </c>
      <c r="BY472" s="376">
        <v>7.49</v>
      </c>
    </row>
    <row r="473" spans="1:77" x14ac:dyDescent="0.25">
      <c r="A473" s="388" t="s">
        <v>114</v>
      </c>
      <c r="B473" s="388"/>
      <c r="C473" s="388"/>
      <c r="D473" s="389"/>
      <c r="E473" s="388"/>
      <c r="F473" s="388"/>
      <c r="G473" s="388"/>
      <c r="H473" s="388"/>
      <c r="I473" s="388"/>
      <c r="J473" s="388"/>
      <c r="K473" s="388"/>
      <c r="L473" s="388" t="str">
        <f t="shared" si="7"/>
        <v/>
      </c>
      <c r="M473" s="388"/>
      <c r="N473" s="388"/>
      <c r="O473" s="388"/>
      <c r="P473" s="388"/>
      <c r="Q473" s="388"/>
      <c r="R473" s="388"/>
      <c r="S473" s="388"/>
      <c r="T473" s="388"/>
      <c r="U473" s="388"/>
      <c r="V473" s="388"/>
      <c r="W473" s="388"/>
      <c r="X473" s="388"/>
      <c r="Y473" s="388"/>
      <c r="Z473" s="388"/>
      <c r="AA473" s="388"/>
      <c r="AB473" s="388"/>
      <c r="AC473" s="388"/>
      <c r="AD473" s="388"/>
      <c r="AE473" s="388"/>
      <c r="AF473" s="388"/>
      <c r="AG473" s="388"/>
      <c r="AH473" s="388"/>
      <c r="AI473" s="388"/>
      <c r="AJ473" s="388"/>
      <c r="AK473" s="388"/>
      <c r="AL473" s="388"/>
      <c r="AM473" s="388"/>
      <c r="AN473" s="388"/>
      <c r="AO473" s="388"/>
      <c r="AP473" s="388"/>
      <c r="AQ473" s="388"/>
      <c r="AR473" s="388"/>
      <c r="AS473" s="388"/>
      <c r="AT473" s="388"/>
      <c r="AU473" s="388"/>
      <c r="AV473" s="388"/>
      <c r="AW473" s="388"/>
      <c r="AX473" s="388"/>
      <c r="AY473" s="388"/>
      <c r="AZ473" s="388"/>
      <c r="BA473" s="388"/>
      <c r="BB473" s="388"/>
      <c r="BC473" s="388"/>
      <c r="BD473" s="388"/>
      <c r="BE473" s="388"/>
      <c r="BF473" s="388"/>
      <c r="BG473" s="388"/>
      <c r="BH473" s="388"/>
      <c r="BI473" s="388"/>
      <c r="BJ473" s="388"/>
      <c r="BK473" s="388"/>
      <c r="BL473" s="388"/>
      <c r="BM473" s="388"/>
      <c r="BN473" s="388"/>
      <c r="BO473" s="388">
        <v>10.59</v>
      </c>
      <c r="BP473" s="388">
        <v>0</v>
      </c>
      <c r="BQ473" s="388">
        <v>9.7899999999999991</v>
      </c>
      <c r="BR473" s="391">
        <v>2</v>
      </c>
      <c r="BS473" s="388">
        <v>8.99</v>
      </c>
      <c r="BT473" s="391">
        <v>5</v>
      </c>
      <c r="BU473" s="388">
        <v>8.65</v>
      </c>
      <c r="BV473" s="391">
        <v>10</v>
      </c>
      <c r="BW473" s="388">
        <v>8.15</v>
      </c>
      <c r="BX473" s="391">
        <v>15</v>
      </c>
      <c r="BY473" s="388">
        <v>7.49</v>
      </c>
    </row>
    <row r="474" spans="1:77" x14ac:dyDescent="0.25">
      <c r="A474" s="376" t="s">
        <v>1684</v>
      </c>
      <c r="B474" s="376"/>
      <c r="C474" s="376"/>
      <c r="D474" s="392"/>
      <c r="E474" s="376"/>
      <c r="F474" s="376"/>
      <c r="G474" s="376"/>
      <c r="H474" s="376"/>
      <c r="I474" s="376"/>
      <c r="J474" s="376"/>
      <c r="K474" s="376"/>
      <c r="L474" s="376" t="str">
        <f t="shared" si="7"/>
        <v/>
      </c>
      <c r="M474" s="376"/>
      <c r="N474" s="376"/>
      <c r="O474" s="376"/>
      <c r="P474" s="376"/>
      <c r="Q474" s="376"/>
      <c r="R474" s="376"/>
      <c r="S474" s="376"/>
      <c r="T474" s="376"/>
      <c r="U474" s="376"/>
      <c r="V474" s="376"/>
      <c r="W474" s="376"/>
      <c r="X474" s="376"/>
      <c r="Y474" s="376"/>
      <c r="Z474" s="376"/>
      <c r="AA474" s="376"/>
      <c r="AB474" s="376"/>
      <c r="AC474" s="376"/>
      <c r="AD474" s="376"/>
      <c r="AE474" s="394"/>
      <c r="AF474" s="376"/>
      <c r="AG474" s="376"/>
      <c r="AH474" s="376"/>
      <c r="AI474" s="376"/>
      <c r="AJ474" s="376"/>
      <c r="AK474" s="376"/>
      <c r="AL474" s="376"/>
      <c r="AM474" s="376"/>
      <c r="AN474" s="376"/>
      <c r="AO474" s="376"/>
      <c r="AP474" s="376"/>
      <c r="AQ474" s="376"/>
      <c r="AR474" s="376"/>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v>9.19</v>
      </c>
      <c r="BP474" s="376">
        <v>0</v>
      </c>
      <c r="BQ474" s="376">
        <v>8.99</v>
      </c>
      <c r="BR474" s="393">
        <v>2</v>
      </c>
      <c r="BS474" s="376">
        <v>8.85</v>
      </c>
      <c r="BT474" s="393">
        <v>6</v>
      </c>
      <c r="BU474" s="376">
        <v>8.65</v>
      </c>
      <c r="BV474" s="393">
        <v>10</v>
      </c>
      <c r="BW474" s="376">
        <v>8.25</v>
      </c>
      <c r="BX474" s="393">
        <v>20</v>
      </c>
      <c r="BY474" s="376">
        <v>7.69</v>
      </c>
    </row>
    <row r="475" spans="1:77" x14ac:dyDescent="0.25">
      <c r="A475" s="388" t="s">
        <v>1350</v>
      </c>
      <c r="B475" s="388"/>
      <c r="C475" s="388"/>
      <c r="D475" s="389"/>
      <c r="E475" s="388"/>
      <c r="F475" s="388"/>
      <c r="G475" s="388"/>
      <c r="H475" s="388"/>
      <c r="I475" s="388"/>
      <c r="J475" s="388"/>
      <c r="K475" s="388"/>
      <c r="L475" s="388" t="str">
        <f t="shared" si="7"/>
        <v/>
      </c>
      <c r="M475" s="388"/>
      <c r="N475" s="388"/>
      <c r="O475" s="388"/>
      <c r="P475" s="388"/>
      <c r="Q475" s="388"/>
      <c r="R475" s="388"/>
      <c r="S475" s="388"/>
      <c r="T475" s="388"/>
      <c r="U475" s="388"/>
      <c r="V475" s="388"/>
      <c r="W475" s="388"/>
      <c r="X475" s="388"/>
      <c r="Y475" s="388"/>
      <c r="Z475" s="388"/>
      <c r="AA475" s="388"/>
      <c r="AB475" s="388"/>
      <c r="AC475" s="388"/>
      <c r="AD475" s="388"/>
      <c r="AE475" s="388"/>
      <c r="AF475" s="388"/>
      <c r="AG475" s="388"/>
      <c r="AH475" s="388"/>
      <c r="AI475" s="388"/>
      <c r="AJ475" s="388"/>
      <c r="AK475" s="388"/>
      <c r="AL475" s="388"/>
      <c r="AM475" s="388"/>
      <c r="AN475" s="388"/>
      <c r="AO475" s="388"/>
      <c r="AP475" s="388"/>
      <c r="AQ475" s="388"/>
      <c r="AR475" s="388"/>
      <c r="AS475" s="388"/>
      <c r="AT475" s="388"/>
      <c r="AU475" s="388"/>
      <c r="AV475" s="388"/>
      <c r="AW475" s="388"/>
      <c r="AX475" s="388"/>
      <c r="AY475" s="388"/>
      <c r="AZ475" s="388"/>
      <c r="BA475" s="388"/>
      <c r="BB475" s="388"/>
      <c r="BC475" s="388"/>
      <c r="BD475" s="388"/>
      <c r="BE475" s="388"/>
      <c r="BF475" s="388"/>
      <c r="BG475" s="388"/>
      <c r="BH475" s="388"/>
      <c r="BI475" s="388"/>
      <c r="BJ475" s="388"/>
      <c r="BK475" s="388"/>
      <c r="BL475" s="388"/>
      <c r="BM475" s="388"/>
      <c r="BN475" s="388"/>
      <c r="BO475" s="388">
        <v>9.25</v>
      </c>
      <c r="BP475" s="388">
        <v>0</v>
      </c>
      <c r="BQ475" s="388">
        <v>8.99</v>
      </c>
      <c r="BR475" s="391">
        <v>3</v>
      </c>
      <c r="BS475" s="388">
        <v>8.75</v>
      </c>
      <c r="BT475" s="391">
        <v>10</v>
      </c>
      <c r="BU475" s="388">
        <v>8.49</v>
      </c>
      <c r="BV475" s="391">
        <v>15</v>
      </c>
      <c r="BW475" s="388">
        <v>7.89</v>
      </c>
      <c r="BX475" s="391">
        <v>15</v>
      </c>
      <c r="BY475" s="388">
        <v>7.89</v>
      </c>
    </row>
    <row r="476" spans="1:77" x14ac:dyDescent="0.25">
      <c r="A476" s="376" t="s">
        <v>1449</v>
      </c>
      <c r="B476" s="376"/>
      <c r="C476" s="376"/>
      <c r="D476" s="376"/>
      <c r="E476" s="376"/>
      <c r="F476" s="376"/>
      <c r="G476" s="376"/>
      <c r="H476" s="376"/>
      <c r="I476" s="376"/>
      <c r="J476" s="376"/>
      <c r="K476" s="376"/>
      <c r="L476" s="376" t="str">
        <f t="shared" si="7"/>
        <v/>
      </c>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v>12.35</v>
      </c>
      <c r="BP476" s="376">
        <v>0</v>
      </c>
      <c r="BQ476" s="376">
        <v>11.99</v>
      </c>
      <c r="BR476" s="393">
        <v>3</v>
      </c>
      <c r="BS476" s="376">
        <v>10.99</v>
      </c>
      <c r="BT476" s="393">
        <v>5</v>
      </c>
      <c r="BU476" s="376">
        <v>10.15</v>
      </c>
      <c r="BV476" s="393">
        <v>10</v>
      </c>
      <c r="BW476" s="376">
        <v>9.15</v>
      </c>
      <c r="BX476" s="393">
        <v>20</v>
      </c>
      <c r="BY476" s="376">
        <v>8.09</v>
      </c>
    </row>
    <row r="477" spans="1:77" x14ac:dyDescent="0.25">
      <c r="A477" s="388" t="s">
        <v>1451</v>
      </c>
      <c r="B477" s="388"/>
      <c r="C477" s="388"/>
      <c r="D477" s="389"/>
      <c r="E477" s="388"/>
      <c r="F477" s="388"/>
      <c r="G477" s="388"/>
      <c r="H477" s="388"/>
      <c r="I477" s="388"/>
      <c r="J477" s="388"/>
      <c r="K477" s="388"/>
      <c r="L477" s="388" t="str">
        <f t="shared" si="7"/>
        <v/>
      </c>
      <c r="M477" s="388"/>
      <c r="N477" s="388"/>
      <c r="O477" s="388"/>
      <c r="P477" s="388"/>
      <c r="Q477" s="388"/>
      <c r="R477" s="388"/>
      <c r="S477" s="388"/>
      <c r="T477" s="388"/>
      <c r="U477" s="388"/>
      <c r="V477" s="388"/>
      <c r="W477" s="388"/>
      <c r="X477" s="388"/>
      <c r="Y477" s="388"/>
      <c r="Z477" s="388"/>
      <c r="AA477" s="388"/>
      <c r="AB477" s="388"/>
      <c r="AC477" s="388"/>
      <c r="AD477" s="388"/>
      <c r="AE477" s="390"/>
      <c r="AF477" s="388"/>
      <c r="AG477" s="388"/>
      <c r="AH477" s="388"/>
      <c r="AI477" s="388"/>
      <c r="AJ477" s="388"/>
      <c r="AK477" s="388"/>
      <c r="AL477" s="388"/>
      <c r="AM477" s="388"/>
      <c r="AN477" s="388"/>
      <c r="AO477" s="388"/>
      <c r="AP477" s="388"/>
      <c r="AQ477" s="388"/>
      <c r="AR477" s="388"/>
      <c r="AS477" s="388"/>
      <c r="AT477" s="388"/>
      <c r="AU477" s="388"/>
      <c r="AV477" s="388"/>
      <c r="AW477" s="388"/>
      <c r="AX477" s="388"/>
      <c r="AY477" s="388"/>
      <c r="AZ477" s="388"/>
      <c r="BA477" s="388"/>
      <c r="BB477" s="388"/>
      <c r="BC477" s="388"/>
      <c r="BD477" s="388"/>
      <c r="BE477" s="388"/>
      <c r="BF477" s="388"/>
      <c r="BG477" s="388"/>
      <c r="BH477" s="388"/>
      <c r="BI477" s="388"/>
      <c r="BJ477" s="388"/>
      <c r="BK477" s="388"/>
      <c r="BL477" s="388"/>
      <c r="BM477" s="388"/>
      <c r="BN477" s="388"/>
      <c r="BO477" s="388">
        <v>12.35</v>
      </c>
      <c r="BP477" s="388">
        <v>0</v>
      </c>
      <c r="BQ477" s="388">
        <v>11.99</v>
      </c>
      <c r="BR477" s="391">
        <v>3</v>
      </c>
      <c r="BS477" s="388">
        <v>10.99</v>
      </c>
      <c r="BT477" s="391">
        <v>5</v>
      </c>
      <c r="BU477" s="388">
        <v>10.15</v>
      </c>
      <c r="BV477" s="391">
        <v>10</v>
      </c>
      <c r="BW477" s="388">
        <v>9.15</v>
      </c>
      <c r="BX477" s="391">
        <v>20</v>
      </c>
      <c r="BY477" s="388">
        <v>8.09</v>
      </c>
    </row>
    <row r="478" spans="1:77" x14ac:dyDescent="0.25">
      <c r="A478" s="376" t="s">
        <v>1527</v>
      </c>
      <c r="B478" s="376"/>
      <c r="C478" s="392"/>
      <c r="D478" s="392"/>
      <c r="E478" s="376"/>
      <c r="F478" s="376"/>
      <c r="G478" s="376"/>
      <c r="H478" s="376"/>
      <c r="I478" s="376"/>
      <c r="J478" s="376"/>
      <c r="K478" s="376"/>
      <c r="L478" s="376" t="str">
        <f t="shared" si="7"/>
        <v/>
      </c>
      <c r="M478" s="376"/>
      <c r="N478" s="376"/>
      <c r="O478" s="376"/>
      <c r="P478" s="376"/>
      <c r="Q478" s="376"/>
      <c r="R478" s="376"/>
      <c r="S478" s="376"/>
      <c r="T478" s="376"/>
      <c r="U478" s="376"/>
      <c r="V478" s="376"/>
      <c r="W478" s="376"/>
      <c r="X478" s="376"/>
      <c r="Y478" s="376"/>
      <c r="Z478" s="376"/>
      <c r="AA478" s="376"/>
      <c r="AB478" s="376"/>
      <c r="AC478" s="376"/>
      <c r="AD478" s="376"/>
      <c r="AE478" s="394"/>
      <c r="AF478" s="376"/>
      <c r="AG478" s="376"/>
      <c r="AH478" s="376"/>
      <c r="AI478" s="376"/>
      <c r="AJ478" s="376"/>
      <c r="AK478" s="376"/>
      <c r="AL478" s="376"/>
      <c r="AM478" s="376"/>
      <c r="AN478" s="376"/>
      <c r="AO478" s="376"/>
      <c r="AP478" s="376"/>
      <c r="AQ478" s="376"/>
      <c r="AR478" s="376"/>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v>12.99</v>
      </c>
      <c r="BP478" s="376">
        <v>0</v>
      </c>
      <c r="BQ478" s="376">
        <v>11.99</v>
      </c>
      <c r="BR478" s="393">
        <v>2</v>
      </c>
      <c r="BS478" s="376">
        <v>9.19</v>
      </c>
      <c r="BT478" s="393">
        <v>6</v>
      </c>
      <c r="BU478" s="376">
        <v>8.99</v>
      </c>
      <c r="BV478" s="393">
        <v>12</v>
      </c>
      <c r="BW478" s="376">
        <v>8.49</v>
      </c>
      <c r="BX478" s="393">
        <v>24</v>
      </c>
      <c r="BY478" s="376">
        <v>8.15</v>
      </c>
    </row>
    <row r="479" spans="1:77" x14ac:dyDescent="0.25">
      <c r="A479" s="388" t="s">
        <v>1450</v>
      </c>
      <c r="B479" s="388"/>
      <c r="C479" s="388"/>
      <c r="D479" s="389"/>
      <c r="E479" s="388"/>
      <c r="F479" s="388"/>
      <c r="G479" s="388"/>
      <c r="H479" s="388"/>
      <c r="I479" s="388"/>
      <c r="J479" s="388"/>
      <c r="K479" s="388"/>
      <c r="L479" s="388" t="str">
        <f t="shared" si="7"/>
        <v/>
      </c>
      <c r="M479" s="388"/>
      <c r="N479" s="388"/>
      <c r="O479" s="388"/>
      <c r="P479" s="388"/>
      <c r="Q479" s="388"/>
      <c r="R479" s="388"/>
      <c r="S479" s="388"/>
      <c r="T479" s="388"/>
      <c r="U479" s="388"/>
      <c r="V479" s="388"/>
      <c r="W479" s="388"/>
      <c r="X479" s="388"/>
      <c r="Y479" s="388"/>
      <c r="Z479" s="388"/>
      <c r="AA479" s="388"/>
      <c r="AB479" s="388"/>
      <c r="AC479" s="388"/>
      <c r="AD479" s="388"/>
      <c r="AE479" s="388"/>
      <c r="AF479" s="388"/>
      <c r="AG479" s="388"/>
      <c r="AH479" s="388"/>
      <c r="AI479" s="388"/>
      <c r="AJ479" s="388"/>
      <c r="AK479" s="388"/>
      <c r="AL479" s="388"/>
      <c r="AM479" s="388"/>
      <c r="AN479" s="388"/>
      <c r="AO479" s="388"/>
      <c r="AP479" s="388"/>
      <c r="AQ479" s="388"/>
      <c r="AR479" s="388"/>
      <c r="AS479" s="388"/>
      <c r="AT479" s="388"/>
      <c r="AU479" s="388"/>
      <c r="AV479" s="388"/>
      <c r="AW479" s="388"/>
      <c r="AX479" s="388"/>
      <c r="AY479" s="388"/>
      <c r="AZ479" s="388"/>
      <c r="BA479" s="388"/>
      <c r="BB479" s="388"/>
      <c r="BC479" s="388"/>
      <c r="BD479" s="388"/>
      <c r="BE479" s="388"/>
      <c r="BF479" s="388"/>
      <c r="BG479" s="388"/>
      <c r="BH479" s="388"/>
      <c r="BI479" s="388"/>
      <c r="BJ479" s="388"/>
      <c r="BK479" s="388"/>
      <c r="BL479" s="388"/>
      <c r="BM479" s="388"/>
      <c r="BN479" s="388"/>
      <c r="BO479" s="388">
        <v>12.15</v>
      </c>
      <c r="BP479" s="388">
        <v>0</v>
      </c>
      <c r="BQ479" s="388">
        <v>11.99</v>
      </c>
      <c r="BR479" s="391">
        <v>3</v>
      </c>
      <c r="BS479" s="388">
        <v>11.15</v>
      </c>
      <c r="BT479" s="391">
        <v>5</v>
      </c>
      <c r="BU479" s="388">
        <v>10.25</v>
      </c>
      <c r="BV479" s="391">
        <v>10</v>
      </c>
      <c r="BW479" s="388">
        <v>9.39</v>
      </c>
      <c r="BX479" s="391">
        <v>20</v>
      </c>
      <c r="BY479" s="388">
        <v>8.19</v>
      </c>
    </row>
    <row r="480" spans="1:77" x14ac:dyDescent="0.25">
      <c r="A480" s="376" t="s">
        <v>1691</v>
      </c>
      <c r="B480" s="376"/>
      <c r="C480" s="376"/>
      <c r="D480" s="392"/>
      <c r="E480" s="376"/>
      <c r="F480" s="376"/>
      <c r="G480" s="376"/>
      <c r="H480" s="376"/>
      <c r="I480" s="376"/>
      <c r="J480" s="376"/>
      <c r="K480" s="376"/>
      <c r="L480" s="376" t="str">
        <f t="shared" si="7"/>
        <v/>
      </c>
      <c r="M480" s="376"/>
      <c r="N480" s="376"/>
      <c r="O480" s="376"/>
      <c r="P480" s="376"/>
      <c r="Q480" s="376"/>
      <c r="R480" s="376"/>
      <c r="S480" s="376"/>
      <c r="T480" s="376"/>
      <c r="U480" s="376"/>
      <c r="V480" s="376"/>
      <c r="W480" s="376"/>
      <c r="X480" s="376"/>
      <c r="Y480" s="376"/>
      <c r="Z480" s="376"/>
      <c r="AA480" s="376"/>
      <c r="AB480" s="376"/>
      <c r="AC480" s="376"/>
      <c r="AD480" s="376"/>
      <c r="AE480" s="394"/>
      <c r="AF480" s="376"/>
      <c r="AG480" s="376"/>
      <c r="AH480" s="376"/>
      <c r="AI480" s="376"/>
      <c r="AJ480" s="376"/>
      <c r="AK480" s="376"/>
      <c r="AL480" s="376"/>
      <c r="AM480" s="376"/>
      <c r="AN480" s="376"/>
      <c r="AO480" s="376"/>
      <c r="AP480" s="376"/>
      <c r="AQ480" s="376"/>
      <c r="AR480" s="376"/>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v>9.59</v>
      </c>
      <c r="BP480" s="376">
        <v>0</v>
      </c>
      <c r="BQ480" s="376">
        <v>9.5500000000000007</v>
      </c>
      <c r="BR480" s="393">
        <v>2</v>
      </c>
      <c r="BS480" s="376">
        <v>9.35</v>
      </c>
      <c r="BT480" s="393">
        <v>10</v>
      </c>
      <c r="BU480" s="376">
        <v>8.99</v>
      </c>
      <c r="BV480" s="393">
        <v>16</v>
      </c>
      <c r="BW480" s="376">
        <v>8.49</v>
      </c>
      <c r="BX480" s="393">
        <v>32</v>
      </c>
      <c r="BY480" s="376">
        <v>8.19</v>
      </c>
    </row>
    <row r="481" spans="1:77" x14ac:dyDescent="0.25">
      <c r="A481" s="388" t="s">
        <v>90</v>
      </c>
      <c r="B481" s="388"/>
      <c r="C481" s="388"/>
      <c r="D481" s="389"/>
      <c r="E481" s="388"/>
      <c r="F481" s="388"/>
      <c r="G481" s="388"/>
      <c r="H481" s="388"/>
      <c r="I481" s="388"/>
      <c r="J481" s="388"/>
      <c r="K481" s="388"/>
      <c r="L481" s="388" t="str">
        <f t="shared" si="7"/>
        <v/>
      </c>
      <c r="M481" s="388"/>
      <c r="N481" s="388"/>
      <c r="O481" s="388"/>
      <c r="P481" s="388"/>
      <c r="Q481" s="388"/>
      <c r="R481" s="388"/>
      <c r="S481" s="388"/>
      <c r="T481" s="388"/>
      <c r="U481" s="388"/>
      <c r="V481" s="388"/>
      <c r="W481" s="388"/>
      <c r="X481" s="388"/>
      <c r="Y481" s="388"/>
      <c r="Z481" s="388"/>
      <c r="AA481" s="388"/>
      <c r="AB481" s="388"/>
      <c r="AC481" s="388"/>
      <c r="AD481" s="388"/>
      <c r="AE481" s="390"/>
      <c r="AF481" s="388"/>
      <c r="AG481" s="388"/>
      <c r="AH481" s="388"/>
      <c r="AI481" s="388"/>
      <c r="AJ481" s="388"/>
      <c r="AK481" s="388"/>
      <c r="AL481" s="388"/>
      <c r="AM481" s="388"/>
      <c r="AN481" s="388"/>
      <c r="AO481" s="388"/>
      <c r="AP481" s="388"/>
      <c r="AQ481" s="388"/>
      <c r="AR481" s="388"/>
      <c r="AS481" s="388"/>
      <c r="AT481" s="388"/>
      <c r="AU481" s="388"/>
      <c r="AV481" s="388"/>
      <c r="AW481" s="388"/>
      <c r="AX481" s="388"/>
      <c r="AY481" s="388"/>
      <c r="AZ481" s="388"/>
      <c r="BA481" s="388"/>
      <c r="BB481" s="388"/>
      <c r="BC481" s="388"/>
      <c r="BD481" s="388"/>
      <c r="BE481" s="388"/>
      <c r="BF481" s="388"/>
      <c r="BG481" s="388"/>
      <c r="BH481" s="388"/>
      <c r="BI481" s="388"/>
      <c r="BJ481" s="388"/>
      <c r="BK481" s="388"/>
      <c r="BL481" s="388"/>
      <c r="BM481" s="388"/>
      <c r="BN481" s="388"/>
      <c r="BO481" s="388">
        <v>12.69</v>
      </c>
      <c r="BP481" s="388">
        <v>0</v>
      </c>
      <c r="BQ481" s="388">
        <v>12.49</v>
      </c>
      <c r="BR481" s="391">
        <v>2</v>
      </c>
      <c r="BS481" s="388">
        <v>11.49</v>
      </c>
      <c r="BT481" s="391">
        <v>5</v>
      </c>
      <c r="BU481" s="388">
        <v>10.25</v>
      </c>
      <c r="BV481" s="391">
        <v>10</v>
      </c>
      <c r="BW481" s="388">
        <v>9.19</v>
      </c>
      <c r="BX481" s="391">
        <v>15</v>
      </c>
      <c r="BY481" s="388">
        <v>8.19</v>
      </c>
    </row>
    <row r="482" spans="1:77" x14ac:dyDescent="0.25">
      <c r="A482" s="376" t="s">
        <v>91</v>
      </c>
      <c r="B482" s="376"/>
      <c r="C482" s="376"/>
      <c r="D482" s="392"/>
      <c r="E482" s="376"/>
      <c r="F482" s="376"/>
      <c r="G482" s="376"/>
      <c r="H482" s="376"/>
      <c r="I482" s="376"/>
      <c r="J482" s="376"/>
      <c r="K482" s="376"/>
      <c r="L482" s="376" t="str">
        <f t="shared" si="7"/>
        <v/>
      </c>
      <c r="M482" s="376"/>
      <c r="N482" s="376"/>
      <c r="O482" s="376"/>
      <c r="P482" s="376"/>
      <c r="Q482" s="376"/>
      <c r="R482" s="376"/>
      <c r="S482" s="376"/>
      <c r="T482" s="376"/>
      <c r="U482" s="376"/>
      <c r="V482" s="376"/>
      <c r="W482" s="376"/>
      <c r="X482" s="376"/>
      <c r="Y482" s="376"/>
      <c r="Z482" s="376"/>
      <c r="AA482" s="388"/>
      <c r="AB482" s="376"/>
      <c r="AC482" s="376"/>
      <c r="AD482" s="376"/>
      <c r="AE482" s="394"/>
      <c r="AF482" s="376"/>
      <c r="AG482" s="376"/>
      <c r="AH482" s="376"/>
      <c r="AI482" s="376"/>
      <c r="AJ482" s="376"/>
      <c r="AK482" s="376"/>
      <c r="AL482" s="376"/>
      <c r="AM482" s="376"/>
      <c r="AN482" s="376"/>
      <c r="AO482" s="376"/>
      <c r="AP482" s="376"/>
      <c r="AQ482" s="376"/>
      <c r="AR482" s="376"/>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v>11.69</v>
      </c>
      <c r="BP482" s="376">
        <v>0</v>
      </c>
      <c r="BQ482" s="376">
        <v>11.49</v>
      </c>
      <c r="BR482" s="393">
        <v>2</v>
      </c>
      <c r="BS482" s="376">
        <v>10.99</v>
      </c>
      <c r="BT482" s="393">
        <v>5</v>
      </c>
      <c r="BU482" s="376">
        <v>10.15</v>
      </c>
      <c r="BV482" s="393">
        <v>10</v>
      </c>
      <c r="BW482" s="376">
        <v>9.19</v>
      </c>
      <c r="BX482" s="393">
        <v>15</v>
      </c>
      <c r="BY482" s="376">
        <v>8.19</v>
      </c>
    </row>
    <row r="483" spans="1:77" x14ac:dyDescent="0.25">
      <c r="A483" s="388" t="s">
        <v>1602</v>
      </c>
      <c r="B483" s="388"/>
      <c r="C483" s="388"/>
      <c r="D483" s="389"/>
      <c r="E483" s="388"/>
      <c r="F483" s="388"/>
      <c r="G483" s="388"/>
      <c r="H483" s="388"/>
      <c r="I483" s="388"/>
      <c r="J483" s="388"/>
      <c r="K483" s="388"/>
      <c r="L483" s="388" t="str">
        <f t="shared" si="7"/>
        <v/>
      </c>
      <c r="M483" s="388"/>
      <c r="N483" s="388"/>
      <c r="O483" s="388"/>
      <c r="P483" s="388"/>
      <c r="Q483" s="388"/>
      <c r="R483" s="388"/>
      <c r="S483" s="388"/>
      <c r="T483" s="388"/>
      <c r="U483" s="388"/>
      <c r="V483" s="388"/>
      <c r="W483" s="388"/>
      <c r="X483" s="388"/>
      <c r="Y483" s="388"/>
      <c r="Z483" s="388"/>
      <c r="AA483" s="388"/>
      <c r="AB483" s="388"/>
      <c r="AC483" s="388"/>
      <c r="AD483" s="388"/>
      <c r="AE483" s="390"/>
      <c r="AF483" s="388"/>
      <c r="AG483" s="388"/>
      <c r="AH483" s="388"/>
      <c r="AI483" s="388"/>
      <c r="AJ483" s="388"/>
      <c r="AK483" s="388"/>
      <c r="AL483" s="388"/>
      <c r="AM483" s="388"/>
      <c r="AN483" s="388"/>
      <c r="AO483" s="388"/>
      <c r="AP483" s="388"/>
      <c r="AQ483" s="388"/>
      <c r="AR483" s="388"/>
      <c r="AS483" s="388"/>
      <c r="AT483" s="388"/>
      <c r="AU483" s="390"/>
      <c r="AV483" s="388"/>
      <c r="AW483" s="388"/>
      <c r="AX483" s="388"/>
      <c r="AY483" s="388"/>
      <c r="AZ483" s="388"/>
      <c r="BA483" s="388"/>
      <c r="BB483" s="388"/>
      <c r="BC483" s="388"/>
      <c r="BD483" s="388"/>
      <c r="BE483" s="388"/>
      <c r="BF483" s="388"/>
      <c r="BG483" s="388"/>
      <c r="BH483" s="388"/>
      <c r="BI483" s="388"/>
      <c r="BJ483" s="388"/>
      <c r="BK483" s="388"/>
      <c r="BL483" s="388"/>
      <c r="BM483" s="388"/>
      <c r="BN483" s="388"/>
      <c r="BO483" s="388">
        <v>12.49</v>
      </c>
      <c r="BP483" s="388">
        <v>0</v>
      </c>
      <c r="BQ483" s="388">
        <v>10.99</v>
      </c>
      <c r="BR483" s="391">
        <v>2</v>
      </c>
      <c r="BS483" s="388">
        <v>10.49</v>
      </c>
      <c r="BT483" s="391">
        <v>5</v>
      </c>
      <c r="BU483" s="388">
        <v>9.65</v>
      </c>
      <c r="BV483" s="391">
        <v>10</v>
      </c>
      <c r="BW483" s="388">
        <v>8.85</v>
      </c>
      <c r="BX483" s="391">
        <v>20</v>
      </c>
      <c r="BY483" s="388">
        <v>8.35</v>
      </c>
    </row>
    <row r="484" spans="1:77" x14ac:dyDescent="0.25">
      <c r="A484" s="376" t="s">
        <v>1603</v>
      </c>
      <c r="B484" s="376"/>
      <c r="C484" s="376"/>
      <c r="D484" s="392"/>
      <c r="E484" s="376"/>
      <c r="F484" s="376"/>
      <c r="G484" s="376"/>
      <c r="H484" s="376"/>
      <c r="I484" s="376"/>
      <c r="J484" s="376"/>
      <c r="K484" s="376"/>
      <c r="L484" s="376" t="str">
        <f t="shared" si="7"/>
        <v/>
      </c>
      <c r="M484" s="376"/>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c r="AK484" s="376"/>
      <c r="AL484" s="376"/>
      <c r="AM484" s="376"/>
      <c r="AN484" s="376"/>
      <c r="AO484" s="376"/>
      <c r="AP484" s="376"/>
      <c r="AQ484" s="376"/>
      <c r="AR484" s="376"/>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v>12.49</v>
      </c>
      <c r="BP484" s="376">
        <v>0</v>
      </c>
      <c r="BQ484" s="376">
        <v>10.99</v>
      </c>
      <c r="BR484" s="393">
        <v>2</v>
      </c>
      <c r="BS484" s="376">
        <v>10.49</v>
      </c>
      <c r="BT484" s="393">
        <v>5</v>
      </c>
      <c r="BU484" s="376">
        <v>9.65</v>
      </c>
      <c r="BV484" s="393">
        <v>10</v>
      </c>
      <c r="BW484" s="376">
        <v>8.85</v>
      </c>
      <c r="BX484" s="393">
        <v>20</v>
      </c>
      <c r="BY484" s="376">
        <v>8.35</v>
      </c>
    </row>
    <row r="485" spans="1:77" x14ac:dyDescent="0.25">
      <c r="A485" s="388" t="s">
        <v>40</v>
      </c>
      <c r="B485" s="388"/>
      <c r="C485" s="388"/>
      <c r="D485" s="389"/>
      <c r="E485" s="388"/>
      <c r="F485" s="388"/>
      <c r="G485" s="388"/>
      <c r="H485" s="388"/>
      <c r="I485" s="388"/>
      <c r="J485" s="388"/>
      <c r="K485" s="388"/>
      <c r="L485" s="388" t="str">
        <f t="shared" si="7"/>
        <v/>
      </c>
      <c r="M485" s="388"/>
      <c r="N485" s="388"/>
      <c r="O485" s="388"/>
      <c r="P485" s="388"/>
      <c r="Q485" s="388"/>
      <c r="R485" s="388"/>
      <c r="S485" s="388"/>
      <c r="T485" s="388"/>
      <c r="U485" s="388"/>
      <c r="V485" s="388"/>
      <c r="W485" s="388"/>
      <c r="X485" s="388"/>
      <c r="Y485" s="388"/>
      <c r="Z485" s="388"/>
      <c r="AA485" s="388"/>
      <c r="AB485" s="388"/>
      <c r="AC485" s="388"/>
      <c r="AD485" s="388"/>
      <c r="AE485" s="388"/>
      <c r="AF485" s="388"/>
      <c r="AG485" s="388"/>
      <c r="AH485" s="388"/>
      <c r="AI485" s="388"/>
      <c r="AJ485" s="388"/>
      <c r="AK485" s="388"/>
      <c r="AL485" s="388"/>
      <c r="AM485" s="388"/>
      <c r="AN485" s="388"/>
      <c r="AO485" s="388"/>
      <c r="AP485" s="388"/>
      <c r="AQ485" s="388"/>
      <c r="AR485" s="388"/>
      <c r="AS485" s="388"/>
      <c r="AT485" s="388"/>
      <c r="AU485" s="388"/>
      <c r="AV485" s="388"/>
      <c r="AW485" s="388"/>
      <c r="AX485" s="388"/>
      <c r="AY485" s="388"/>
      <c r="AZ485" s="388"/>
      <c r="BA485" s="388"/>
      <c r="BB485" s="388"/>
      <c r="BC485" s="388"/>
      <c r="BD485" s="388"/>
      <c r="BE485" s="388"/>
      <c r="BF485" s="388"/>
      <c r="BG485" s="388"/>
      <c r="BH485" s="388"/>
      <c r="BI485" s="388"/>
      <c r="BJ485" s="388"/>
      <c r="BK485" s="388"/>
      <c r="BL485" s="388"/>
      <c r="BM485" s="388"/>
      <c r="BN485" s="388"/>
      <c r="BO485" s="388">
        <v>21.99</v>
      </c>
      <c r="BP485" s="388">
        <v>0</v>
      </c>
      <c r="BQ485" s="388">
        <v>19.989999999999998</v>
      </c>
      <c r="BR485" s="391">
        <v>2</v>
      </c>
      <c r="BS485" s="388">
        <v>18.989999999999998</v>
      </c>
      <c r="BT485" s="391">
        <v>5</v>
      </c>
      <c r="BU485" s="388">
        <v>14.99</v>
      </c>
      <c r="BV485" s="391">
        <v>10</v>
      </c>
      <c r="BW485" s="388">
        <v>12.99</v>
      </c>
      <c r="BX485" s="391">
        <v>20</v>
      </c>
      <c r="BY485" s="388">
        <v>8.35</v>
      </c>
    </row>
    <row r="486" spans="1:77" x14ac:dyDescent="0.25">
      <c r="A486" s="376" t="s">
        <v>41</v>
      </c>
      <c r="B486" s="376"/>
      <c r="C486" s="376"/>
      <c r="D486" s="392"/>
      <c r="E486" s="376"/>
      <c r="F486" s="376"/>
      <c r="G486" s="376"/>
      <c r="H486" s="376"/>
      <c r="I486" s="376"/>
      <c r="J486" s="376"/>
      <c r="K486" s="376"/>
      <c r="L486" s="376" t="str">
        <f t="shared" si="7"/>
        <v/>
      </c>
      <c r="M486" s="376"/>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c r="AK486" s="376"/>
      <c r="AL486" s="376"/>
      <c r="AM486" s="376"/>
      <c r="AN486" s="376"/>
      <c r="AO486" s="376"/>
      <c r="AP486" s="376"/>
      <c r="AQ486" s="376"/>
      <c r="AR486" s="376"/>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v>21.99</v>
      </c>
      <c r="BP486" s="376">
        <v>0</v>
      </c>
      <c r="BQ486" s="376">
        <v>19.989999999999998</v>
      </c>
      <c r="BR486" s="393">
        <v>2</v>
      </c>
      <c r="BS486" s="376">
        <v>18.989999999999998</v>
      </c>
      <c r="BT486" s="393">
        <v>5</v>
      </c>
      <c r="BU486" s="376">
        <v>14.99</v>
      </c>
      <c r="BV486" s="393">
        <v>10</v>
      </c>
      <c r="BW486" s="376">
        <v>12.99</v>
      </c>
      <c r="BX486" s="393">
        <v>20</v>
      </c>
      <c r="BY486" s="376">
        <v>8.35</v>
      </c>
    </row>
    <row r="487" spans="1:77" x14ac:dyDescent="0.25">
      <c r="A487" s="388" t="s">
        <v>35</v>
      </c>
      <c r="B487" s="388"/>
      <c r="C487" s="388"/>
      <c r="D487" s="389"/>
      <c r="E487" s="388"/>
      <c r="F487" s="388"/>
      <c r="G487" s="388"/>
      <c r="H487" s="388"/>
      <c r="I487" s="388"/>
      <c r="J487" s="388"/>
      <c r="K487" s="388"/>
      <c r="L487" s="388" t="str">
        <f t="shared" si="7"/>
        <v/>
      </c>
      <c r="M487" s="388"/>
      <c r="N487" s="388"/>
      <c r="O487" s="388"/>
      <c r="P487" s="388"/>
      <c r="Q487" s="388"/>
      <c r="R487" s="388"/>
      <c r="S487" s="388"/>
      <c r="T487" s="388"/>
      <c r="U487" s="388"/>
      <c r="V487" s="388"/>
      <c r="W487" s="388"/>
      <c r="X487" s="388"/>
      <c r="Y487" s="388"/>
      <c r="Z487" s="388"/>
      <c r="AA487" s="388"/>
      <c r="AB487" s="388"/>
      <c r="AC487" s="388"/>
      <c r="AD487" s="388"/>
      <c r="AE487" s="390"/>
      <c r="AF487" s="388"/>
      <c r="AG487" s="388"/>
      <c r="AH487" s="388"/>
      <c r="AI487" s="388"/>
      <c r="AJ487" s="388"/>
      <c r="AK487" s="388"/>
      <c r="AL487" s="388"/>
      <c r="AM487" s="388"/>
      <c r="AN487" s="388"/>
      <c r="AO487" s="388"/>
      <c r="AP487" s="388"/>
      <c r="AQ487" s="388"/>
      <c r="AR487" s="388"/>
      <c r="AS487" s="388"/>
      <c r="AT487" s="388"/>
      <c r="AU487" s="388"/>
      <c r="AV487" s="388"/>
      <c r="AW487" s="388"/>
      <c r="AX487" s="388"/>
      <c r="AY487" s="388"/>
      <c r="AZ487" s="388"/>
      <c r="BA487" s="388"/>
      <c r="BB487" s="388"/>
      <c r="BC487" s="388"/>
      <c r="BD487" s="388"/>
      <c r="BE487" s="388"/>
      <c r="BF487" s="388"/>
      <c r="BG487" s="388"/>
      <c r="BH487" s="388"/>
      <c r="BI487" s="388"/>
      <c r="BJ487" s="388"/>
      <c r="BK487" s="388"/>
      <c r="BL487" s="388"/>
      <c r="BM487" s="388"/>
      <c r="BN487" s="388"/>
      <c r="BO487" s="388">
        <v>21.99</v>
      </c>
      <c r="BP487" s="388">
        <v>0</v>
      </c>
      <c r="BQ487" s="388">
        <v>19.989999999999998</v>
      </c>
      <c r="BR487" s="391">
        <v>2</v>
      </c>
      <c r="BS487" s="388">
        <v>18.989999999999998</v>
      </c>
      <c r="BT487" s="391">
        <v>5</v>
      </c>
      <c r="BU487" s="388">
        <v>14.99</v>
      </c>
      <c r="BV487" s="391">
        <v>10</v>
      </c>
      <c r="BW487" s="388">
        <v>12.99</v>
      </c>
      <c r="BX487" s="391">
        <v>20</v>
      </c>
      <c r="BY487" s="388">
        <v>8.35</v>
      </c>
    </row>
    <row r="488" spans="1:77" x14ac:dyDescent="0.25">
      <c r="A488" s="376" t="s">
        <v>36</v>
      </c>
      <c r="B488" s="376"/>
      <c r="C488" s="376"/>
      <c r="D488" s="392"/>
      <c r="E488" s="376"/>
      <c r="F488" s="376"/>
      <c r="G488" s="376"/>
      <c r="H488" s="376"/>
      <c r="I488" s="376"/>
      <c r="J488" s="376"/>
      <c r="K488" s="376"/>
      <c r="L488" s="376" t="str">
        <f t="shared" si="7"/>
        <v/>
      </c>
      <c r="M488" s="376"/>
      <c r="N488" s="376"/>
      <c r="O488" s="376"/>
      <c r="P488" s="376"/>
      <c r="Q488" s="376"/>
      <c r="R488" s="376"/>
      <c r="S488" s="376"/>
      <c r="T488" s="376"/>
      <c r="U488" s="376"/>
      <c r="V488" s="376"/>
      <c r="W488" s="376"/>
      <c r="X488" s="376"/>
      <c r="Y488" s="376"/>
      <c r="Z488" s="376"/>
      <c r="AA488" s="376"/>
      <c r="AB488" s="376"/>
      <c r="AC488" s="376"/>
      <c r="AD488" s="376"/>
      <c r="AE488" s="394"/>
      <c r="AF488" s="376"/>
      <c r="AG488" s="376"/>
      <c r="AH488" s="376"/>
      <c r="AI488" s="376"/>
      <c r="AJ488" s="376"/>
      <c r="AK488" s="376"/>
      <c r="AL488" s="376"/>
      <c r="AM488" s="376"/>
      <c r="AN488" s="376"/>
      <c r="AO488" s="376"/>
      <c r="AP488" s="376"/>
      <c r="AQ488" s="376"/>
      <c r="AR488" s="376"/>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v>21.99</v>
      </c>
      <c r="BP488" s="376">
        <v>0</v>
      </c>
      <c r="BQ488" s="376">
        <v>19.989999999999998</v>
      </c>
      <c r="BR488" s="393">
        <v>2</v>
      </c>
      <c r="BS488" s="376">
        <v>18.989999999999998</v>
      </c>
      <c r="BT488" s="393">
        <v>5</v>
      </c>
      <c r="BU488" s="376">
        <v>14.99</v>
      </c>
      <c r="BV488" s="393">
        <v>10</v>
      </c>
      <c r="BW488" s="376">
        <v>12.99</v>
      </c>
      <c r="BX488" s="393">
        <v>20</v>
      </c>
      <c r="BY488" s="376">
        <v>8.35</v>
      </c>
    </row>
    <row r="489" spans="1:77" x14ac:dyDescent="0.25">
      <c r="A489" s="388" t="s">
        <v>1608</v>
      </c>
      <c r="B489" s="388"/>
      <c r="C489" s="388"/>
      <c r="D489" s="389"/>
      <c r="E489" s="388"/>
      <c r="F489" s="388"/>
      <c r="G489" s="388"/>
      <c r="H489" s="388"/>
      <c r="I489" s="388"/>
      <c r="J489" s="388"/>
      <c r="K489" s="388"/>
      <c r="L489" s="388" t="str">
        <f t="shared" si="7"/>
        <v/>
      </c>
      <c r="M489" s="388"/>
      <c r="N489" s="388"/>
      <c r="O489" s="388"/>
      <c r="P489" s="388"/>
      <c r="Q489" s="388"/>
      <c r="R489" s="388"/>
      <c r="S489" s="388"/>
      <c r="T489" s="388"/>
      <c r="U489" s="388"/>
      <c r="V489" s="388"/>
      <c r="W489" s="388"/>
      <c r="X489" s="388"/>
      <c r="Y489" s="388"/>
      <c r="Z489" s="388"/>
      <c r="AA489" s="388"/>
      <c r="AB489" s="388"/>
      <c r="AC489" s="388"/>
      <c r="AD489" s="388"/>
      <c r="AE489" s="390"/>
      <c r="AF489" s="388"/>
      <c r="AG489" s="388"/>
      <c r="AH489" s="388"/>
      <c r="AI489" s="388"/>
      <c r="AJ489" s="388"/>
      <c r="AK489" s="388"/>
      <c r="AL489" s="388"/>
      <c r="AM489" s="388"/>
      <c r="AN489" s="388"/>
      <c r="AO489" s="388"/>
      <c r="AP489" s="388"/>
      <c r="AQ489" s="388"/>
      <c r="AR489" s="388"/>
      <c r="AS489" s="388"/>
      <c r="AT489" s="388"/>
      <c r="AU489" s="388"/>
      <c r="AV489" s="388"/>
      <c r="AW489" s="388"/>
      <c r="AX489" s="388"/>
      <c r="AY489" s="388"/>
      <c r="AZ489" s="388"/>
      <c r="BA489" s="388"/>
      <c r="BB489" s="388"/>
      <c r="BC489" s="388"/>
      <c r="BD489" s="388"/>
      <c r="BE489" s="388"/>
      <c r="BF489" s="388"/>
      <c r="BG489" s="388"/>
      <c r="BH489" s="388"/>
      <c r="BI489" s="388"/>
      <c r="BJ489" s="388"/>
      <c r="BK489" s="388"/>
      <c r="BL489" s="388"/>
      <c r="BM489" s="388"/>
      <c r="BN489" s="388"/>
      <c r="BO489" s="388">
        <v>13.49</v>
      </c>
      <c r="BP489" s="388">
        <v>0</v>
      </c>
      <c r="BQ489" s="388">
        <v>12.99</v>
      </c>
      <c r="BR489" s="391">
        <v>2</v>
      </c>
      <c r="BS489" s="388">
        <v>11.99</v>
      </c>
      <c r="BT489" s="391">
        <v>5</v>
      </c>
      <c r="BU489" s="388">
        <v>10.49</v>
      </c>
      <c r="BV489" s="391">
        <v>10</v>
      </c>
      <c r="BW489" s="388">
        <v>9.25</v>
      </c>
      <c r="BX489" s="391">
        <v>20</v>
      </c>
      <c r="BY489" s="388">
        <v>8.5500000000000007</v>
      </c>
    </row>
    <row r="490" spans="1:77" x14ac:dyDescent="0.25">
      <c r="A490" s="376" t="s">
        <v>1609</v>
      </c>
      <c r="B490" s="376"/>
      <c r="C490" s="376"/>
      <c r="D490" s="392"/>
      <c r="E490" s="376"/>
      <c r="F490" s="376"/>
      <c r="G490" s="376"/>
      <c r="H490" s="376"/>
      <c r="I490" s="376"/>
      <c r="J490" s="376"/>
      <c r="K490" s="376"/>
      <c r="L490" s="376" t="str">
        <f t="shared" si="7"/>
        <v/>
      </c>
      <c r="M490" s="376"/>
      <c r="N490" s="376"/>
      <c r="O490" s="376"/>
      <c r="P490" s="376"/>
      <c r="Q490" s="376"/>
      <c r="R490" s="376"/>
      <c r="S490" s="376"/>
      <c r="T490" s="376"/>
      <c r="U490" s="376"/>
      <c r="V490" s="376"/>
      <c r="W490" s="376"/>
      <c r="X490" s="376"/>
      <c r="Y490" s="376"/>
      <c r="Z490" s="376"/>
      <c r="AA490" s="388"/>
      <c r="AB490" s="376"/>
      <c r="AC490" s="376"/>
      <c r="AD490" s="376"/>
      <c r="AE490" s="394"/>
      <c r="AF490" s="376"/>
      <c r="AG490" s="376"/>
      <c r="AH490" s="376"/>
      <c r="AI490" s="376"/>
      <c r="AJ490" s="376"/>
      <c r="AK490" s="376"/>
      <c r="AL490" s="376"/>
      <c r="AM490" s="376"/>
      <c r="AN490" s="376"/>
      <c r="AO490" s="376"/>
      <c r="AP490" s="376"/>
      <c r="AQ490" s="376"/>
      <c r="AR490" s="376"/>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v>13.49</v>
      </c>
      <c r="BP490" s="376">
        <v>0</v>
      </c>
      <c r="BQ490" s="376">
        <v>12.99</v>
      </c>
      <c r="BR490" s="393">
        <v>2</v>
      </c>
      <c r="BS490" s="376">
        <v>11.99</v>
      </c>
      <c r="BT490" s="393">
        <v>5</v>
      </c>
      <c r="BU490" s="376">
        <v>10.49</v>
      </c>
      <c r="BV490" s="393">
        <v>10</v>
      </c>
      <c r="BW490" s="376">
        <v>9.25</v>
      </c>
      <c r="BX490" s="393">
        <v>20</v>
      </c>
      <c r="BY490" s="376">
        <v>8.5500000000000007</v>
      </c>
    </row>
    <row r="491" spans="1:77" x14ac:dyDescent="0.25">
      <c r="A491" s="388" t="s">
        <v>1446</v>
      </c>
      <c r="B491" s="388"/>
      <c r="C491" s="388"/>
      <c r="D491" s="389"/>
      <c r="E491" s="388"/>
      <c r="F491" s="388"/>
      <c r="G491" s="388"/>
      <c r="H491" s="388"/>
      <c r="I491" s="388"/>
      <c r="J491" s="388"/>
      <c r="K491" s="388"/>
      <c r="L491" s="388" t="str">
        <f t="shared" si="7"/>
        <v/>
      </c>
      <c r="M491" s="388"/>
      <c r="N491" s="388"/>
      <c r="O491" s="388"/>
      <c r="P491" s="388"/>
      <c r="Q491" s="388"/>
      <c r="R491" s="388"/>
      <c r="S491" s="388"/>
      <c r="T491" s="388"/>
      <c r="U491" s="388"/>
      <c r="V491" s="388"/>
      <c r="W491" s="388"/>
      <c r="X491" s="388"/>
      <c r="Y491" s="388"/>
      <c r="Z491" s="388"/>
      <c r="AA491" s="388"/>
      <c r="AB491" s="388"/>
      <c r="AC491" s="388"/>
      <c r="AD491" s="388"/>
      <c r="AE491" s="390"/>
      <c r="AF491" s="388"/>
      <c r="AG491" s="388"/>
      <c r="AH491" s="388"/>
      <c r="AI491" s="388"/>
      <c r="AJ491" s="388"/>
      <c r="AK491" s="388"/>
      <c r="AL491" s="388"/>
      <c r="AM491" s="388"/>
      <c r="AN491" s="388"/>
      <c r="AO491" s="388"/>
      <c r="AP491" s="388"/>
      <c r="AQ491" s="388"/>
      <c r="AR491" s="388"/>
      <c r="AS491" s="388"/>
      <c r="AT491" s="388"/>
      <c r="AU491" s="388"/>
      <c r="AV491" s="388"/>
      <c r="AW491" s="388"/>
      <c r="AX491" s="388"/>
      <c r="AY491" s="388"/>
      <c r="AZ491" s="388"/>
      <c r="BA491" s="388"/>
      <c r="BB491" s="388"/>
      <c r="BC491" s="388"/>
      <c r="BD491" s="388"/>
      <c r="BE491" s="388"/>
      <c r="BF491" s="388"/>
      <c r="BG491" s="388"/>
      <c r="BH491" s="388"/>
      <c r="BI491" s="388"/>
      <c r="BJ491" s="388"/>
      <c r="BK491" s="388"/>
      <c r="BL491" s="388"/>
      <c r="BM491" s="388"/>
      <c r="BN491" s="388"/>
      <c r="BO491" s="388">
        <v>12.49</v>
      </c>
      <c r="BP491" s="388">
        <v>0</v>
      </c>
      <c r="BQ491" s="388">
        <v>11.75</v>
      </c>
      <c r="BR491" s="391">
        <v>3</v>
      </c>
      <c r="BS491" s="388">
        <v>11.49</v>
      </c>
      <c r="BT491" s="391">
        <v>5</v>
      </c>
      <c r="BU491" s="388">
        <v>10.75</v>
      </c>
      <c r="BV491" s="391">
        <v>10</v>
      </c>
      <c r="BW491" s="388">
        <v>9.75</v>
      </c>
      <c r="BX491" s="391">
        <v>20</v>
      </c>
      <c r="BY491" s="388">
        <v>8.75</v>
      </c>
    </row>
    <row r="492" spans="1:77" x14ac:dyDescent="0.25">
      <c r="A492" s="376" t="s">
        <v>124</v>
      </c>
      <c r="B492" s="376"/>
      <c r="C492" s="392"/>
      <c r="D492" s="392"/>
      <c r="E492" s="376"/>
      <c r="F492" s="376"/>
      <c r="G492" s="376"/>
      <c r="H492" s="376"/>
      <c r="I492" s="376"/>
      <c r="J492" s="376"/>
      <c r="K492" s="376"/>
      <c r="L492" s="376" t="str">
        <f t="shared" si="7"/>
        <v/>
      </c>
      <c r="M492" s="376"/>
      <c r="N492" s="376"/>
      <c r="O492" s="376"/>
      <c r="P492" s="376"/>
      <c r="Q492" s="376"/>
      <c r="R492" s="376"/>
      <c r="S492" s="376"/>
      <c r="T492" s="376"/>
      <c r="U492" s="376"/>
      <c r="V492" s="376"/>
      <c r="W492" s="376"/>
      <c r="X492" s="376"/>
      <c r="Y492" s="376"/>
      <c r="Z492" s="376"/>
      <c r="AA492" s="376"/>
      <c r="AB492" s="376"/>
      <c r="AC492" s="376"/>
      <c r="AD492" s="376"/>
      <c r="AE492" s="394"/>
      <c r="AF492" s="376"/>
      <c r="AG492" s="376"/>
      <c r="AH492" s="376"/>
      <c r="AI492" s="376"/>
      <c r="AJ492" s="376"/>
      <c r="AK492" s="376"/>
      <c r="AL492" s="376"/>
      <c r="AM492" s="376"/>
      <c r="AN492" s="376"/>
      <c r="AO492" s="376"/>
      <c r="AP492" s="376"/>
      <c r="AQ492" s="376"/>
      <c r="AR492" s="376"/>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v>13.95</v>
      </c>
      <c r="BP492" s="376">
        <v>0</v>
      </c>
      <c r="BQ492" s="376">
        <v>13.45</v>
      </c>
      <c r="BR492" s="393">
        <v>5</v>
      </c>
      <c r="BS492" s="376">
        <v>12.15</v>
      </c>
      <c r="BT492" s="393">
        <v>10</v>
      </c>
      <c r="BU492" s="376">
        <v>11.15</v>
      </c>
      <c r="BV492" s="393">
        <v>15</v>
      </c>
      <c r="BW492" s="376">
        <v>10.15</v>
      </c>
      <c r="BX492" s="393">
        <v>20</v>
      </c>
      <c r="BY492" s="376">
        <v>9.15</v>
      </c>
    </row>
    <row r="493" spans="1:77" x14ac:dyDescent="0.25">
      <c r="A493" s="388" t="s">
        <v>1670</v>
      </c>
      <c r="B493" s="388"/>
      <c r="C493" s="389"/>
      <c r="D493" s="389"/>
      <c r="E493" s="388"/>
      <c r="F493" s="388"/>
      <c r="G493" s="388"/>
      <c r="H493" s="388"/>
      <c r="I493" s="388"/>
      <c r="J493" s="388"/>
      <c r="K493" s="388"/>
      <c r="L493" s="388" t="str">
        <f t="shared" si="7"/>
        <v/>
      </c>
      <c r="M493" s="388"/>
      <c r="N493" s="388"/>
      <c r="O493" s="388"/>
      <c r="P493" s="388"/>
      <c r="Q493" s="388"/>
      <c r="R493" s="388"/>
      <c r="S493" s="388"/>
      <c r="T493" s="388"/>
      <c r="U493" s="388"/>
      <c r="V493" s="388"/>
      <c r="W493" s="388"/>
      <c r="X493" s="388"/>
      <c r="Y493" s="388"/>
      <c r="Z493" s="388"/>
      <c r="AA493" s="388"/>
      <c r="AB493" s="388"/>
      <c r="AC493" s="388"/>
      <c r="AD493" s="388"/>
      <c r="AE493" s="390"/>
      <c r="AF493" s="388"/>
      <c r="AG493" s="388"/>
      <c r="AH493" s="388"/>
      <c r="AI493" s="388"/>
      <c r="AJ493" s="388"/>
      <c r="AK493" s="388"/>
      <c r="AL493" s="388"/>
      <c r="AM493" s="388"/>
      <c r="AN493" s="388"/>
      <c r="AO493" s="388"/>
      <c r="AP493" s="388"/>
      <c r="AQ493" s="388"/>
      <c r="AR493" s="388"/>
      <c r="AS493" s="388"/>
      <c r="AT493" s="388"/>
      <c r="AU493" s="388"/>
      <c r="AV493" s="388"/>
      <c r="AW493" s="388"/>
      <c r="AX493" s="388"/>
      <c r="AY493" s="388"/>
      <c r="AZ493" s="388"/>
      <c r="BA493" s="388"/>
      <c r="BB493" s="388"/>
      <c r="BC493" s="388"/>
      <c r="BD493" s="388"/>
      <c r="BE493" s="388"/>
      <c r="BF493" s="388"/>
      <c r="BG493" s="388"/>
      <c r="BH493" s="388"/>
      <c r="BI493" s="388"/>
      <c r="BJ493" s="388"/>
      <c r="BK493" s="388"/>
      <c r="BL493" s="388"/>
      <c r="BM493" s="388"/>
      <c r="BN493" s="388"/>
      <c r="BO493" s="388">
        <v>13.49</v>
      </c>
      <c r="BP493" s="388">
        <v>0</v>
      </c>
      <c r="BQ493" s="388">
        <v>12.99</v>
      </c>
      <c r="BR493" s="391">
        <v>2</v>
      </c>
      <c r="BS493" s="388">
        <v>12.25</v>
      </c>
      <c r="BT493" s="391">
        <v>4</v>
      </c>
      <c r="BU493" s="388">
        <v>11.65</v>
      </c>
      <c r="BV493" s="391">
        <v>6</v>
      </c>
      <c r="BW493" s="388">
        <v>10.99</v>
      </c>
      <c r="BX493" s="391">
        <v>10</v>
      </c>
      <c r="BY493" s="388">
        <v>9.25</v>
      </c>
    </row>
    <row r="494" spans="1:77" x14ac:dyDescent="0.25">
      <c r="A494" s="376" t="s">
        <v>1672</v>
      </c>
      <c r="B494" s="376"/>
      <c r="C494" s="376"/>
      <c r="D494" s="392"/>
      <c r="E494" s="376"/>
      <c r="F494" s="376"/>
      <c r="G494" s="376"/>
      <c r="H494" s="376"/>
      <c r="I494" s="376"/>
      <c r="J494" s="376"/>
      <c r="K494" s="376"/>
      <c r="L494" s="376" t="str">
        <f t="shared" si="7"/>
        <v/>
      </c>
      <c r="M494" s="376"/>
      <c r="N494" s="376"/>
      <c r="O494" s="376"/>
      <c r="P494" s="376"/>
      <c r="Q494" s="376"/>
      <c r="R494" s="376"/>
      <c r="S494" s="376"/>
      <c r="T494" s="376"/>
      <c r="U494" s="376"/>
      <c r="V494" s="376"/>
      <c r="W494" s="376"/>
      <c r="X494" s="376"/>
      <c r="Y494" s="376"/>
      <c r="Z494" s="376"/>
      <c r="AA494" s="388"/>
      <c r="AB494" s="376"/>
      <c r="AC494" s="376"/>
      <c r="AD494" s="376"/>
      <c r="AE494" s="394"/>
      <c r="AF494" s="376"/>
      <c r="AG494" s="376"/>
      <c r="AH494" s="376"/>
      <c r="AI494" s="376"/>
      <c r="AJ494" s="376"/>
      <c r="AK494" s="376"/>
      <c r="AL494" s="376"/>
      <c r="AM494" s="376"/>
      <c r="AN494" s="376"/>
      <c r="AO494" s="376"/>
      <c r="AP494" s="376"/>
      <c r="AQ494" s="376"/>
      <c r="AR494" s="376"/>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v>13.49</v>
      </c>
      <c r="BP494" s="376">
        <v>0</v>
      </c>
      <c r="BQ494" s="376">
        <v>12.99</v>
      </c>
      <c r="BR494" s="393">
        <v>2</v>
      </c>
      <c r="BS494" s="376">
        <v>12.25</v>
      </c>
      <c r="BT494" s="393">
        <v>4</v>
      </c>
      <c r="BU494" s="376">
        <v>11.65</v>
      </c>
      <c r="BV494" s="393">
        <v>6</v>
      </c>
      <c r="BW494" s="376">
        <v>10.99</v>
      </c>
      <c r="BX494" s="393">
        <v>10</v>
      </c>
      <c r="BY494" s="376">
        <v>9.25</v>
      </c>
    </row>
    <row r="495" spans="1:77" x14ac:dyDescent="0.25">
      <c r="A495" s="388" t="s">
        <v>1671</v>
      </c>
      <c r="B495" s="388"/>
      <c r="C495" s="389"/>
      <c r="D495" s="389"/>
      <c r="E495" s="388"/>
      <c r="F495" s="388"/>
      <c r="G495" s="388"/>
      <c r="H495" s="388"/>
      <c r="I495" s="388"/>
      <c r="J495" s="388"/>
      <c r="K495" s="388"/>
      <c r="L495" s="388" t="str">
        <f t="shared" si="7"/>
        <v/>
      </c>
      <c r="M495" s="388"/>
      <c r="N495" s="388"/>
      <c r="O495" s="388"/>
      <c r="P495" s="388"/>
      <c r="Q495" s="388"/>
      <c r="R495" s="388"/>
      <c r="S495" s="388"/>
      <c r="T495" s="388"/>
      <c r="U495" s="388"/>
      <c r="V495" s="388"/>
      <c r="W495" s="388"/>
      <c r="X495" s="388"/>
      <c r="Y495" s="388"/>
      <c r="Z495" s="388"/>
      <c r="AA495" s="388"/>
      <c r="AB495" s="388"/>
      <c r="AC495" s="388"/>
      <c r="AD495" s="388"/>
      <c r="AE495" s="390"/>
      <c r="AF495" s="388"/>
      <c r="AG495" s="388"/>
      <c r="AH495" s="388"/>
      <c r="AI495" s="388"/>
      <c r="AJ495" s="388"/>
      <c r="AK495" s="388"/>
      <c r="AL495" s="388"/>
      <c r="AM495" s="388"/>
      <c r="AN495" s="388"/>
      <c r="AO495" s="388"/>
      <c r="AP495" s="388"/>
      <c r="AQ495" s="388"/>
      <c r="AR495" s="388"/>
      <c r="AS495" s="388"/>
      <c r="AT495" s="388"/>
      <c r="AU495" s="388"/>
      <c r="AV495" s="388"/>
      <c r="AW495" s="388"/>
      <c r="AX495" s="388"/>
      <c r="AY495" s="388"/>
      <c r="AZ495" s="388"/>
      <c r="BA495" s="388"/>
      <c r="BB495" s="388"/>
      <c r="BC495" s="388"/>
      <c r="BD495" s="388"/>
      <c r="BE495" s="388"/>
      <c r="BF495" s="388"/>
      <c r="BG495" s="388"/>
      <c r="BH495" s="388"/>
      <c r="BI495" s="388"/>
      <c r="BJ495" s="388"/>
      <c r="BK495" s="388"/>
      <c r="BL495" s="388"/>
      <c r="BM495" s="388"/>
      <c r="BN495" s="388"/>
      <c r="BO495" s="388">
        <v>13.49</v>
      </c>
      <c r="BP495" s="388">
        <v>0</v>
      </c>
      <c r="BQ495" s="388">
        <v>12.99</v>
      </c>
      <c r="BR495" s="391">
        <v>2</v>
      </c>
      <c r="BS495" s="388">
        <v>12.25</v>
      </c>
      <c r="BT495" s="391">
        <v>4</v>
      </c>
      <c r="BU495" s="388">
        <v>11.65</v>
      </c>
      <c r="BV495" s="391">
        <v>6</v>
      </c>
      <c r="BW495" s="388">
        <v>10.99</v>
      </c>
      <c r="BX495" s="391">
        <v>10</v>
      </c>
      <c r="BY495" s="388">
        <v>9.25</v>
      </c>
    </row>
    <row r="496" spans="1:77" x14ac:dyDescent="0.25">
      <c r="A496" s="376" t="s">
        <v>1348</v>
      </c>
      <c r="B496" s="376"/>
      <c r="C496" s="376"/>
      <c r="D496" s="392"/>
      <c r="E496" s="376"/>
      <c r="F496" s="376"/>
      <c r="G496" s="376"/>
      <c r="H496" s="376"/>
      <c r="I496" s="376"/>
      <c r="J496" s="376"/>
      <c r="K496" s="376"/>
      <c r="L496" s="376" t="str">
        <f t="shared" si="7"/>
        <v/>
      </c>
      <c r="M496" s="376"/>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c r="AK496" s="376"/>
      <c r="AL496" s="376"/>
      <c r="AM496" s="376"/>
      <c r="AN496" s="376"/>
      <c r="AO496" s="376"/>
      <c r="AP496" s="376"/>
      <c r="AQ496" s="376"/>
      <c r="AR496" s="376"/>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v>13.15</v>
      </c>
      <c r="BP496" s="376">
        <v>0</v>
      </c>
      <c r="BQ496" s="376">
        <v>12.49</v>
      </c>
      <c r="BR496" s="393">
        <v>2</v>
      </c>
      <c r="BS496" s="376">
        <v>12</v>
      </c>
      <c r="BT496" s="393">
        <v>4</v>
      </c>
      <c r="BU496" s="376">
        <v>11.49</v>
      </c>
      <c r="BV496" s="393">
        <v>8</v>
      </c>
      <c r="BW496" s="376">
        <v>10.49</v>
      </c>
      <c r="BX496" s="393">
        <v>10</v>
      </c>
      <c r="BY496" s="376">
        <v>9.39</v>
      </c>
    </row>
    <row r="497" spans="1:77" x14ac:dyDescent="0.25">
      <c r="A497" s="388" t="s">
        <v>1344</v>
      </c>
      <c r="B497" s="388"/>
      <c r="C497" s="389"/>
      <c r="D497" s="389"/>
      <c r="E497" s="388"/>
      <c r="F497" s="388"/>
      <c r="G497" s="388"/>
      <c r="H497" s="388"/>
      <c r="I497" s="388"/>
      <c r="J497" s="388"/>
      <c r="K497" s="388"/>
      <c r="L497" s="388" t="str">
        <f t="shared" si="7"/>
        <v/>
      </c>
      <c r="M497" s="388"/>
      <c r="N497" s="388"/>
      <c r="O497" s="388"/>
      <c r="P497" s="388"/>
      <c r="Q497" s="388"/>
      <c r="R497" s="388"/>
      <c r="S497" s="388"/>
      <c r="T497" s="388"/>
      <c r="U497" s="388"/>
      <c r="V497" s="388"/>
      <c r="W497" s="388"/>
      <c r="X497" s="388"/>
      <c r="Y497" s="388"/>
      <c r="Z497" s="388"/>
      <c r="AA497" s="388"/>
      <c r="AB497" s="388"/>
      <c r="AC497" s="388"/>
      <c r="AD497" s="388"/>
      <c r="AE497" s="390"/>
      <c r="AF497" s="388"/>
      <c r="AG497" s="388"/>
      <c r="AH497" s="388"/>
      <c r="AI497" s="388"/>
      <c r="AJ497" s="388"/>
      <c r="AK497" s="388"/>
      <c r="AL497" s="388"/>
      <c r="AM497" s="388"/>
      <c r="AN497" s="388"/>
      <c r="AO497" s="388"/>
      <c r="AP497" s="388"/>
      <c r="AQ497" s="388"/>
      <c r="AR497" s="388"/>
      <c r="AS497" s="388"/>
      <c r="AT497" s="388"/>
      <c r="AU497" s="388"/>
      <c r="AV497" s="388"/>
      <c r="AW497" s="388"/>
      <c r="AX497" s="388"/>
      <c r="AY497" s="388"/>
      <c r="AZ497" s="388"/>
      <c r="BA497" s="388"/>
      <c r="BB497" s="388"/>
      <c r="BC497" s="388"/>
      <c r="BD497" s="388"/>
      <c r="BE497" s="388"/>
      <c r="BF497" s="388"/>
      <c r="BG497" s="388"/>
      <c r="BH497" s="388"/>
      <c r="BI497" s="388"/>
      <c r="BJ497" s="388"/>
      <c r="BK497" s="388"/>
      <c r="BL497" s="388"/>
      <c r="BM497" s="388"/>
      <c r="BN497" s="388"/>
      <c r="BO497" s="388">
        <v>13.15</v>
      </c>
      <c r="BP497" s="388">
        <v>0</v>
      </c>
      <c r="BQ497" s="388">
        <v>12.49</v>
      </c>
      <c r="BR497" s="391">
        <v>2</v>
      </c>
      <c r="BS497" s="388">
        <v>12</v>
      </c>
      <c r="BT497" s="391">
        <v>4</v>
      </c>
      <c r="BU497" s="388">
        <v>11.49</v>
      </c>
      <c r="BV497" s="391">
        <v>8</v>
      </c>
      <c r="BW497" s="388">
        <v>10.49</v>
      </c>
      <c r="BX497" s="391">
        <v>10</v>
      </c>
      <c r="BY497" s="388">
        <v>9.39</v>
      </c>
    </row>
    <row r="498" spans="1:77" x14ac:dyDescent="0.25">
      <c r="A498" s="376" t="s">
        <v>149</v>
      </c>
      <c r="B498" s="376"/>
      <c r="C498" s="392"/>
      <c r="D498" s="392"/>
      <c r="E498" s="376"/>
      <c r="F498" s="376"/>
      <c r="G498" s="376"/>
      <c r="H498" s="376"/>
      <c r="I498" s="376"/>
      <c r="J498" s="376"/>
      <c r="K498" s="376"/>
      <c r="L498" s="376" t="str">
        <f t="shared" si="7"/>
        <v/>
      </c>
      <c r="M498" s="376"/>
      <c r="N498" s="376"/>
      <c r="O498" s="376"/>
      <c r="P498" s="376"/>
      <c r="Q498" s="376"/>
      <c r="R498" s="376"/>
      <c r="S498" s="376"/>
      <c r="T498" s="376"/>
      <c r="U498" s="376"/>
      <c r="V498" s="376"/>
      <c r="W498" s="376"/>
      <c r="X498" s="376"/>
      <c r="Y498" s="376"/>
      <c r="Z498" s="376"/>
      <c r="AA498" s="376"/>
      <c r="AB498" s="376"/>
      <c r="AC498" s="376"/>
      <c r="AD498" s="376"/>
      <c r="AE498" s="394"/>
      <c r="AF498" s="376"/>
      <c r="AG498" s="376"/>
      <c r="AH498" s="376"/>
      <c r="AI498" s="376"/>
      <c r="AJ498" s="376"/>
      <c r="AK498" s="376"/>
      <c r="AL498" s="376"/>
      <c r="AM498" s="376"/>
      <c r="AN498" s="376"/>
      <c r="AO498" s="376"/>
      <c r="AP498" s="376"/>
      <c r="AQ498" s="376"/>
      <c r="AR498" s="376"/>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v>9.99</v>
      </c>
      <c r="BP498" s="376">
        <v>0</v>
      </c>
      <c r="BQ498" s="376">
        <v>9.35</v>
      </c>
      <c r="BR498" s="393">
        <v>1</v>
      </c>
      <c r="BS498" s="376">
        <v>9.35</v>
      </c>
      <c r="BT498" s="393">
        <v>1</v>
      </c>
      <c r="BU498" s="376">
        <v>9.35</v>
      </c>
      <c r="BV498" s="393">
        <v>1</v>
      </c>
      <c r="BW498" s="376">
        <v>9.35</v>
      </c>
      <c r="BX498" s="393">
        <v>1</v>
      </c>
      <c r="BY498" s="376">
        <v>9.35</v>
      </c>
    </row>
    <row r="499" spans="1:77" x14ac:dyDescent="0.25">
      <c r="A499" s="388" t="s">
        <v>39</v>
      </c>
      <c r="B499" s="388"/>
      <c r="C499" s="388"/>
      <c r="D499" s="389"/>
      <c r="E499" s="388"/>
      <c r="F499" s="388"/>
      <c r="G499" s="388"/>
      <c r="H499" s="388"/>
      <c r="I499" s="388"/>
      <c r="J499" s="388"/>
      <c r="K499" s="388"/>
      <c r="L499" s="388" t="str">
        <f t="shared" si="7"/>
        <v/>
      </c>
      <c r="M499" s="388"/>
      <c r="N499" s="388"/>
      <c r="O499" s="388"/>
      <c r="P499" s="388"/>
      <c r="Q499" s="388"/>
      <c r="R499" s="388"/>
      <c r="S499" s="388"/>
      <c r="T499" s="388"/>
      <c r="U499" s="388"/>
      <c r="V499" s="388"/>
      <c r="W499" s="388"/>
      <c r="X499" s="388"/>
      <c r="Y499" s="388"/>
      <c r="Z499" s="388"/>
      <c r="AA499" s="388"/>
      <c r="AB499" s="388"/>
      <c r="AC499" s="388"/>
      <c r="AD499" s="388"/>
      <c r="AE499" s="390"/>
      <c r="AF499" s="388"/>
      <c r="AG499" s="388"/>
      <c r="AH499" s="388"/>
      <c r="AI499" s="388"/>
      <c r="AJ499" s="388"/>
      <c r="AK499" s="388"/>
      <c r="AL499" s="388"/>
      <c r="AM499" s="388"/>
      <c r="AN499" s="388"/>
      <c r="AO499" s="388"/>
      <c r="AP499" s="388"/>
      <c r="AQ499" s="388"/>
      <c r="AR499" s="388"/>
      <c r="AS499" s="388"/>
      <c r="AT499" s="388"/>
      <c r="AU499" s="388"/>
      <c r="AV499" s="388"/>
      <c r="AW499" s="388"/>
      <c r="AX499" s="388"/>
      <c r="AY499" s="388"/>
      <c r="AZ499" s="388"/>
      <c r="BA499" s="388"/>
      <c r="BB499" s="388"/>
      <c r="BC499" s="388"/>
      <c r="BD499" s="388"/>
      <c r="BE499" s="388"/>
      <c r="BF499" s="388"/>
      <c r="BG499" s="388"/>
      <c r="BH499" s="388"/>
      <c r="BI499" s="388"/>
      <c r="BJ499" s="388"/>
      <c r="BK499" s="388"/>
      <c r="BL499" s="388"/>
      <c r="BM499" s="388"/>
      <c r="BN499" s="388"/>
      <c r="BO499" s="388">
        <v>17.989999999999998</v>
      </c>
      <c r="BP499" s="388">
        <v>0</v>
      </c>
      <c r="BQ499" s="388">
        <v>16.989999999999998</v>
      </c>
      <c r="BR499" s="391">
        <v>2</v>
      </c>
      <c r="BS499" s="388">
        <v>15.19</v>
      </c>
      <c r="BT499" s="391">
        <v>4</v>
      </c>
      <c r="BU499" s="388">
        <v>13.99</v>
      </c>
      <c r="BV499" s="391">
        <v>6</v>
      </c>
      <c r="BW499" s="388">
        <v>11.99</v>
      </c>
      <c r="BX499" s="391">
        <v>20</v>
      </c>
      <c r="BY499" s="388">
        <v>9.39</v>
      </c>
    </row>
    <row r="500" spans="1:77" x14ac:dyDescent="0.25">
      <c r="A500" s="376" t="s">
        <v>92</v>
      </c>
      <c r="B500" s="376"/>
      <c r="C500" s="376"/>
      <c r="D500" s="392"/>
      <c r="E500" s="376"/>
      <c r="F500" s="376"/>
      <c r="G500" s="376"/>
      <c r="H500" s="376"/>
      <c r="I500" s="376"/>
      <c r="J500" s="376"/>
      <c r="K500" s="376"/>
      <c r="L500" s="376" t="str">
        <f t="shared" si="7"/>
        <v/>
      </c>
      <c r="M500" s="376"/>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c r="AK500" s="376"/>
      <c r="AL500" s="376"/>
      <c r="AM500" s="376"/>
      <c r="AN500" s="376"/>
      <c r="AO500" s="376"/>
      <c r="AP500" s="376"/>
      <c r="AQ500" s="376"/>
      <c r="AR500" s="376"/>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v>14.99</v>
      </c>
      <c r="BP500" s="376">
        <v>0</v>
      </c>
      <c r="BQ500" s="376">
        <v>14.49</v>
      </c>
      <c r="BR500" s="393">
        <v>2</v>
      </c>
      <c r="BS500" s="376">
        <v>13.49</v>
      </c>
      <c r="BT500" s="393">
        <v>5</v>
      </c>
      <c r="BU500" s="376">
        <v>12.15</v>
      </c>
      <c r="BV500" s="393">
        <v>10</v>
      </c>
      <c r="BW500" s="376">
        <v>10.75</v>
      </c>
      <c r="BX500" s="393">
        <v>15</v>
      </c>
      <c r="BY500" s="376">
        <v>9.4499999999999993</v>
      </c>
    </row>
    <row r="501" spans="1:77" x14ac:dyDescent="0.25">
      <c r="A501" s="388" t="s">
        <v>1680</v>
      </c>
      <c r="B501" s="388"/>
      <c r="C501" s="389"/>
      <c r="D501" s="389"/>
      <c r="E501" s="388"/>
      <c r="F501" s="388"/>
      <c r="G501" s="388"/>
      <c r="H501" s="388"/>
      <c r="I501" s="388"/>
      <c r="J501" s="388"/>
      <c r="K501" s="388"/>
      <c r="L501" s="388" t="str">
        <f t="shared" si="7"/>
        <v/>
      </c>
      <c r="M501" s="388"/>
      <c r="N501" s="388"/>
      <c r="O501" s="388"/>
      <c r="P501" s="388"/>
      <c r="Q501" s="388"/>
      <c r="R501" s="388"/>
      <c r="S501" s="388"/>
      <c r="T501" s="388"/>
      <c r="U501" s="388"/>
      <c r="V501" s="388"/>
      <c r="W501" s="388"/>
      <c r="X501" s="388"/>
      <c r="Y501" s="388"/>
      <c r="Z501" s="388"/>
      <c r="AA501" s="388"/>
      <c r="AB501" s="388"/>
      <c r="AC501" s="388"/>
      <c r="AD501" s="388"/>
      <c r="AE501" s="390"/>
      <c r="AF501" s="388"/>
      <c r="AG501" s="388"/>
      <c r="AH501" s="388"/>
      <c r="AI501" s="388"/>
      <c r="AJ501" s="388"/>
      <c r="AK501" s="388"/>
      <c r="AL501" s="388"/>
      <c r="AM501" s="388"/>
      <c r="AN501" s="388"/>
      <c r="AO501" s="388"/>
      <c r="AP501" s="388"/>
      <c r="AQ501" s="388"/>
      <c r="AR501" s="388"/>
      <c r="AS501" s="388"/>
      <c r="AT501" s="388"/>
      <c r="AU501" s="388"/>
      <c r="AV501" s="388"/>
      <c r="AW501" s="388"/>
      <c r="AX501" s="388"/>
      <c r="AY501" s="388"/>
      <c r="AZ501" s="388"/>
      <c r="BA501" s="388"/>
      <c r="BB501" s="388"/>
      <c r="BC501" s="388"/>
      <c r="BD501" s="388"/>
      <c r="BE501" s="388"/>
      <c r="BF501" s="388"/>
      <c r="BG501" s="388"/>
      <c r="BH501" s="388"/>
      <c r="BI501" s="388"/>
      <c r="BJ501" s="388"/>
      <c r="BK501" s="388"/>
      <c r="BL501" s="388"/>
      <c r="BM501" s="388"/>
      <c r="BN501" s="388"/>
      <c r="BO501" s="388">
        <v>16.989999999999998</v>
      </c>
      <c r="BP501" s="388">
        <v>0</v>
      </c>
      <c r="BQ501" s="388">
        <v>10.75</v>
      </c>
      <c r="BR501" s="391">
        <v>5</v>
      </c>
      <c r="BS501" s="388">
        <v>10.49</v>
      </c>
      <c r="BT501" s="391">
        <v>10</v>
      </c>
      <c r="BU501" s="388">
        <v>10.25</v>
      </c>
      <c r="BV501" s="391">
        <v>20</v>
      </c>
      <c r="BW501" s="388">
        <v>9.99</v>
      </c>
      <c r="BX501" s="391">
        <v>20</v>
      </c>
      <c r="BY501" s="388">
        <v>9.99</v>
      </c>
    </row>
    <row r="502" spans="1:77" x14ac:dyDescent="0.25">
      <c r="A502" s="376" t="s">
        <v>1447</v>
      </c>
      <c r="B502" s="376"/>
      <c r="C502" s="376"/>
      <c r="D502" s="392"/>
      <c r="E502" s="376"/>
      <c r="F502" s="376"/>
      <c r="G502" s="376"/>
      <c r="H502" s="376"/>
      <c r="I502" s="376"/>
      <c r="J502" s="376"/>
      <c r="K502" s="376"/>
      <c r="L502" s="376" t="str">
        <f t="shared" si="7"/>
        <v/>
      </c>
      <c r="M502" s="376"/>
      <c r="N502" s="376"/>
      <c r="O502" s="376"/>
      <c r="P502" s="376"/>
      <c r="Q502" s="376"/>
      <c r="R502" s="376"/>
      <c r="S502" s="376"/>
      <c r="T502" s="376"/>
      <c r="U502" s="376"/>
      <c r="V502" s="376"/>
      <c r="W502" s="376"/>
      <c r="X502" s="376"/>
      <c r="Y502" s="376"/>
      <c r="Z502" s="376"/>
      <c r="AA502" s="388"/>
      <c r="AB502" s="376"/>
      <c r="AC502" s="376"/>
      <c r="AD502" s="376"/>
      <c r="AE502" s="394"/>
      <c r="AF502" s="376"/>
      <c r="AG502" s="376"/>
      <c r="AH502" s="376"/>
      <c r="AI502" s="376"/>
      <c r="AJ502" s="376"/>
      <c r="AK502" s="376"/>
      <c r="AL502" s="376"/>
      <c r="AM502" s="376"/>
      <c r="AN502" s="376"/>
      <c r="AO502" s="376"/>
      <c r="AP502" s="376"/>
      <c r="AQ502" s="376"/>
      <c r="AR502" s="376"/>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v>14.15</v>
      </c>
      <c r="BP502" s="376">
        <v>0</v>
      </c>
      <c r="BQ502" s="376">
        <v>11.99</v>
      </c>
      <c r="BR502" s="393">
        <v>3</v>
      </c>
      <c r="BS502" s="376">
        <v>11.49</v>
      </c>
      <c r="BT502" s="393">
        <v>5</v>
      </c>
      <c r="BU502" s="376">
        <v>10.99</v>
      </c>
      <c r="BV502" s="393">
        <v>10</v>
      </c>
      <c r="BW502" s="376">
        <v>10.45</v>
      </c>
      <c r="BX502" s="393">
        <v>20</v>
      </c>
      <c r="BY502" s="376">
        <v>9.4499999999999993</v>
      </c>
    </row>
    <row r="503" spans="1:77" x14ac:dyDescent="0.25">
      <c r="A503" s="388" t="s">
        <v>1445</v>
      </c>
      <c r="B503" s="388"/>
      <c r="C503" s="388"/>
      <c r="D503" s="389"/>
      <c r="E503" s="388"/>
      <c r="F503" s="388"/>
      <c r="G503" s="388"/>
      <c r="H503" s="388"/>
      <c r="I503" s="388"/>
      <c r="J503" s="388"/>
      <c r="K503" s="388"/>
      <c r="L503" s="388" t="str">
        <f t="shared" si="7"/>
        <v/>
      </c>
      <c r="M503" s="388"/>
      <c r="N503" s="388"/>
      <c r="O503" s="388"/>
      <c r="P503" s="388"/>
      <c r="Q503" s="388"/>
      <c r="R503" s="388"/>
      <c r="S503" s="388"/>
      <c r="T503" s="388"/>
      <c r="U503" s="388"/>
      <c r="V503" s="388"/>
      <c r="W503" s="388"/>
      <c r="X503" s="388"/>
      <c r="Y503" s="388"/>
      <c r="Z503" s="388"/>
      <c r="AA503" s="388"/>
      <c r="AB503" s="388"/>
      <c r="AC503" s="388"/>
      <c r="AD503" s="388"/>
      <c r="AE503" s="390"/>
      <c r="AF503" s="388"/>
      <c r="AG503" s="388"/>
      <c r="AH503" s="388"/>
      <c r="AI503" s="388"/>
      <c r="AJ503" s="388"/>
      <c r="AK503" s="388"/>
      <c r="AL503" s="388"/>
      <c r="AM503" s="388"/>
      <c r="AN503" s="388"/>
      <c r="AO503" s="388"/>
      <c r="AP503" s="388"/>
      <c r="AQ503" s="388"/>
      <c r="AR503" s="388"/>
      <c r="AS503" s="388"/>
      <c r="AT503" s="388"/>
      <c r="AU503" s="388"/>
      <c r="AV503" s="388"/>
      <c r="AW503" s="388"/>
      <c r="AX503" s="388"/>
      <c r="AY503" s="388"/>
      <c r="AZ503" s="388"/>
      <c r="BA503" s="388"/>
      <c r="BB503" s="388"/>
      <c r="BC503" s="388"/>
      <c r="BD503" s="388"/>
      <c r="BE503" s="388"/>
      <c r="BF503" s="388"/>
      <c r="BG503" s="388"/>
      <c r="BH503" s="388"/>
      <c r="BI503" s="388"/>
      <c r="BJ503" s="388"/>
      <c r="BK503" s="388"/>
      <c r="BL503" s="388"/>
      <c r="BM503" s="388"/>
      <c r="BN503" s="388"/>
      <c r="BO503" s="388">
        <v>14.15</v>
      </c>
      <c r="BP503" s="388">
        <v>0</v>
      </c>
      <c r="BQ503" s="388">
        <v>13.75</v>
      </c>
      <c r="BR503" s="391">
        <v>3</v>
      </c>
      <c r="BS503" s="388">
        <v>12.75</v>
      </c>
      <c r="BT503" s="391">
        <v>5</v>
      </c>
      <c r="BU503" s="388">
        <v>11.49</v>
      </c>
      <c r="BV503" s="391">
        <v>10</v>
      </c>
      <c r="BW503" s="388">
        <v>10.49</v>
      </c>
      <c r="BX503" s="391">
        <v>20</v>
      </c>
      <c r="BY503" s="388">
        <v>9.4499999999999993</v>
      </c>
    </row>
    <row r="504" spans="1:77" x14ac:dyDescent="0.25">
      <c r="A504" s="376" t="s">
        <v>1475</v>
      </c>
      <c r="B504" s="376"/>
      <c r="C504" s="376"/>
      <c r="D504" s="392"/>
      <c r="E504" s="376"/>
      <c r="F504" s="376"/>
      <c r="G504" s="376"/>
      <c r="H504" s="376"/>
      <c r="I504" s="376"/>
      <c r="J504" s="376"/>
      <c r="K504" s="376"/>
      <c r="L504" s="376" t="str">
        <f t="shared" si="7"/>
        <v/>
      </c>
      <c r="M504" s="376"/>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c r="AK504" s="376"/>
      <c r="AL504" s="376"/>
      <c r="AM504" s="376"/>
      <c r="AN504" s="376"/>
      <c r="AO504" s="376"/>
      <c r="AP504" s="376"/>
      <c r="AQ504" s="376"/>
      <c r="AR504" s="376"/>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v>20.25</v>
      </c>
      <c r="BP504" s="376">
        <v>0</v>
      </c>
      <c r="BQ504" s="376">
        <v>17.149999999999999</v>
      </c>
      <c r="BR504" s="393">
        <v>5</v>
      </c>
      <c r="BS504" s="376">
        <v>15.19</v>
      </c>
      <c r="BT504" s="393">
        <v>10</v>
      </c>
      <c r="BU504" s="376">
        <v>14.19</v>
      </c>
      <c r="BV504" s="393">
        <v>15</v>
      </c>
      <c r="BW504" s="376">
        <v>13.19</v>
      </c>
      <c r="BX504" s="393">
        <v>25</v>
      </c>
      <c r="BY504" s="376">
        <v>9.65</v>
      </c>
    </row>
    <row r="505" spans="1:77" x14ac:dyDescent="0.25">
      <c r="A505" s="388" t="s">
        <v>1476</v>
      </c>
      <c r="B505" s="388"/>
      <c r="C505" s="388"/>
      <c r="D505" s="389"/>
      <c r="E505" s="388"/>
      <c r="F505" s="388"/>
      <c r="G505" s="388"/>
      <c r="H505" s="388"/>
      <c r="I505" s="388"/>
      <c r="J505" s="388"/>
      <c r="K505" s="388"/>
      <c r="L505" s="388" t="str">
        <f t="shared" si="7"/>
        <v/>
      </c>
      <c r="M505" s="388"/>
      <c r="N505" s="388"/>
      <c r="O505" s="388"/>
      <c r="P505" s="388"/>
      <c r="Q505" s="388"/>
      <c r="R505" s="388"/>
      <c r="S505" s="388"/>
      <c r="T505" s="388"/>
      <c r="U505" s="388"/>
      <c r="V505" s="388"/>
      <c r="W505" s="388"/>
      <c r="X505" s="388"/>
      <c r="Y505" s="388"/>
      <c r="Z505" s="388"/>
      <c r="AA505" s="388"/>
      <c r="AB505" s="388"/>
      <c r="AC505" s="388"/>
      <c r="AD505" s="388"/>
      <c r="AE505" s="390"/>
      <c r="AF505" s="388"/>
      <c r="AG505" s="388"/>
      <c r="AH505" s="388"/>
      <c r="AI505" s="388"/>
      <c r="AJ505" s="388"/>
      <c r="AK505" s="388"/>
      <c r="AL505" s="388"/>
      <c r="AM505" s="388"/>
      <c r="AN505" s="388"/>
      <c r="AO505" s="388"/>
      <c r="AP505" s="388"/>
      <c r="AQ505" s="388"/>
      <c r="AR505" s="388"/>
      <c r="AS505" s="388"/>
      <c r="AT505" s="388"/>
      <c r="AU505" s="388"/>
      <c r="AV505" s="388"/>
      <c r="AW505" s="388"/>
      <c r="AX505" s="388"/>
      <c r="AY505" s="388"/>
      <c r="AZ505" s="388"/>
      <c r="BA505" s="388"/>
      <c r="BB505" s="388"/>
      <c r="BC505" s="388"/>
      <c r="BD505" s="388"/>
      <c r="BE505" s="388"/>
      <c r="BF505" s="388"/>
      <c r="BG505" s="388"/>
      <c r="BH505" s="388"/>
      <c r="BI505" s="388"/>
      <c r="BJ505" s="388"/>
      <c r="BK505" s="388"/>
      <c r="BL505" s="388"/>
      <c r="BM505" s="388"/>
      <c r="BN505" s="388"/>
      <c r="BO505" s="388">
        <v>20.25</v>
      </c>
      <c r="BP505" s="388">
        <v>0</v>
      </c>
      <c r="BQ505" s="388">
        <v>17.149999999999999</v>
      </c>
      <c r="BR505" s="391">
        <v>5</v>
      </c>
      <c r="BS505" s="388">
        <v>15.19</v>
      </c>
      <c r="BT505" s="391">
        <v>10</v>
      </c>
      <c r="BU505" s="388">
        <v>14.19</v>
      </c>
      <c r="BV505" s="391">
        <v>15</v>
      </c>
      <c r="BW505" s="388">
        <v>13.19</v>
      </c>
      <c r="BX505" s="391">
        <v>25</v>
      </c>
      <c r="BY505" s="388">
        <v>9.65</v>
      </c>
    </row>
    <row r="506" spans="1:77" x14ac:dyDescent="0.25">
      <c r="A506" s="376" t="s">
        <v>115</v>
      </c>
      <c r="B506" s="376"/>
      <c r="C506" s="376"/>
      <c r="D506" s="392"/>
      <c r="E506" s="376"/>
      <c r="F506" s="376"/>
      <c r="G506" s="376"/>
      <c r="H506" s="376"/>
      <c r="I506" s="376"/>
      <c r="J506" s="376"/>
      <c r="K506" s="376"/>
      <c r="L506" s="376" t="str">
        <f t="shared" si="7"/>
        <v/>
      </c>
      <c r="M506" s="376"/>
      <c r="N506" s="376"/>
      <c r="O506" s="376"/>
      <c r="P506" s="376"/>
      <c r="Q506" s="376"/>
      <c r="R506" s="376"/>
      <c r="S506" s="376"/>
      <c r="T506" s="376"/>
      <c r="U506" s="376"/>
      <c r="V506" s="376"/>
      <c r="W506" s="376"/>
      <c r="X506" s="376"/>
      <c r="Y506" s="376"/>
      <c r="Z506" s="376"/>
      <c r="AA506" s="376"/>
      <c r="AB506" s="376"/>
      <c r="AC506" s="376"/>
      <c r="AD506" s="376"/>
      <c r="AE506" s="394"/>
      <c r="AF506" s="376"/>
      <c r="AG506" s="376"/>
      <c r="AH506" s="376"/>
      <c r="AI506" s="376"/>
      <c r="AJ506" s="376"/>
      <c r="AK506" s="376"/>
      <c r="AL506" s="376"/>
      <c r="AM506" s="376"/>
      <c r="AN506" s="376"/>
      <c r="AO506" s="376"/>
      <c r="AP506" s="376"/>
      <c r="AQ506" s="376"/>
      <c r="AR506" s="376"/>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v>13.85</v>
      </c>
      <c r="BP506" s="376">
        <v>0</v>
      </c>
      <c r="BQ506" s="376">
        <v>12.85</v>
      </c>
      <c r="BR506" s="393">
        <v>2</v>
      </c>
      <c r="BS506" s="376">
        <v>11.85</v>
      </c>
      <c r="BT506" s="393">
        <v>5</v>
      </c>
      <c r="BU506" s="376">
        <v>11.05</v>
      </c>
      <c r="BV506" s="393">
        <v>10</v>
      </c>
      <c r="BW506" s="376">
        <v>10.59</v>
      </c>
      <c r="BX506" s="393">
        <v>15</v>
      </c>
      <c r="BY506" s="376">
        <v>9.7899999999999991</v>
      </c>
    </row>
    <row r="507" spans="1:77" x14ac:dyDescent="0.25">
      <c r="A507" s="388" t="s">
        <v>1606</v>
      </c>
      <c r="B507" s="388"/>
      <c r="C507" s="388"/>
      <c r="D507" s="389"/>
      <c r="E507" s="388"/>
      <c r="F507" s="388"/>
      <c r="G507" s="388"/>
      <c r="H507" s="388"/>
      <c r="I507" s="388"/>
      <c r="J507" s="388"/>
      <c r="K507" s="388"/>
      <c r="L507" s="388" t="str">
        <f t="shared" si="7"/>
        <v/>
      </c>
      <c r="M507" s="388"/>
      <c r="N507" s="388"/>
      <c r="O507" s="388"/>
      <c r="P507" s="388"/>
      <c r="Q507" s="388"/>
      <c r="R507" s="388"/>
      <c r="S507" s="388"/>
      <c r="T507" s="388"/>
      <c r="U507" s="388"/>
      <c r="V507" s="388"/>
      <c r="W507" s="388"/>
      <c r="X507" s="388"/>
      <c r="Y507" s="388"/>
      <c r="Z507" s="388"/>
      <c r="AA507" s="388"/>
      <c r="AB507" s="388"/>
      <c r="AC507" s="388"/>
      <c r="AD507" s="388"/>
      <c r="AE507" s="390"/>
      <c r="AF507" s="388"/>
      <c r="AG507" s="388"/>
      <c r="AH507" s="388"/>
      <c r="AI507" s="388"/>
      <c r="AJ507" s="388"/>
      <c r="AK507" s="388"/>
      <c r="AL507" s="388"/>
      <c r="AM507" s="388"/>
      <c r="AN507" s="388"/>
      <c r="AO507" s="388"/>
      <c r="AP507" s="388"/>
      <c r="AQ507" s="388"/>
      <c r="AR507" s="388"/>
      <c r="AS507" s="388"/>
      <c r="AT507" s="388"/>
      <c r="AU507" s="388"/>
      <c r="AV507" s="388"/>
      <c r="AW507" s="388"/>
      <c r="AX507" s="388"/>
      <c r="AY507" s="388"/>
      <c r="AZ507" s="388"/>
      <c r="BA507" s="388"/>
      <c r="BB507" s="388"/>
      <c r="BC507" s="388"/>
      <c r="BD507" s="388"/>
      <c r="BE507" s="388"/>
      <c r="BF507" s="388"/>
      <c r="BG507" s="388"/>
      <c r="BH507" s="388"/>
      <c r="BI507" s="388"/>
      <c r="BJ507" s="388"/>
      <c r="BK507" s="388"/>
      <c r="BL507" s="388"/>
      <c r="BM507" s="388"/>
      <c r="BN507" s="388"/>
      <c r="BO507" s="388">
        <v>14.99</v>
      </c>
      <c r="BP507" s="388">
        <v>0</v>
      </c>
      <c r="BQ507" s="388">
        <v>13.25</v>
      </c>
      <c r="BR507" s="391">
        <v>2</v>
      </c>
      <c r="BS507" s="388">
        <v>12.35</v>
      </c>
      <c r="BT507" s="391">
        <v>5</v>
      </c>
      <c r="BU507" s="388">
        <v>11.65</v>
      </c>
      <c r="BV507" s="391">
        <v>10</v>
      </c>
      <c r="BW507" s="388">
        <v>10.99</v>
      </c>
      <c r="BX507" s="391">
        <v>20</v>
      </c>
      <c r="BY507" s="388">
        <v>9.89</v>
      </c>
    </row>
    <row r="508" spans="1:77" x14ac:dyDescent="0.25">
      <c r="A508" s="376" t="s">
        <v>1607</v>
      </c>
      <c r="B508" s="376"/>
      <c r="C508" s="392"/>
      <c r="D508" s="392"/>
      <c r="E508" s="376"/>
      <c r="F508" s="376"/>
      <c r="G508" s="376"/>
      <c r="H508" s="376"/>
      <c r="I508" s="376"/>
      <c r="J508" s="376"/>
      <c r="K508" s="376"/>
      <c r="L508" s="376" t="str">
        <f t="shared" si="7"/>
        <v/>
      </c>
      <c r="M508" s="376"/>
      <c r="N508" s="376"/>
      <c r="O508" s="376"/>
      <c r="P508" s="376"/>
      <c r="Q508" s="376"/>
      <c r="R508" s="376"/>
      <c r="S508" s="376"/>
      <c r="T508" s="376"/>
      <c r="U508" s="376"/>
      <c r="V508" s="376"/>
      <c r="W508" s="376"/>
      <c r="X508" s="376"/>
      <c r="Y508" s="376"/>
      <c r="Z508" s="376"/>
      <c r="AA508" s="376"/>
      <c r="AB508" s="376"/>
      <c r="AC508" s="376"/>
      <c r="AD508" s="376"/>
      <c r="AE508" s="394"/>
      <c r="AF508" s="376"/>
      <c r="AG508" s="376"/>
      <c r="AH508" s="376"/>
      <c r="AI508" s="376"/>
      <c r="AJ508" s="376"/>
      <c r="AK508" s="376"/>
      <c r="AL508" s="376"/>
      <c r="AM508" s="376"/>
      <c r="AN508" s="376"/>
      <c r="AO508" s="376"/>
      <c r="AP508" s="376"/>
      <c r="AQ508" s="376"/>
      <c r="AR508" s="376"/>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v>14.99</v>
      </c>
      <c r="BP508" s="376">
        <v>0</v>
      </c>
      <c r="BQ508" s="376">
        <v>13.25</v>
      </c>
      <c r="BR508" s="393">
        <v>2</v>
      </c>
      <c r="BS508" s="376">
        <v>12.35</v>
      </c>
      <c r="BT508" s="393">
        <v>5</v>
      </c>
      <c r="BU508" s="376">
        <v>11.65</v>
      </c>
      <c r="BV508" s="393">
        <v>10</v>
      </c>
      <c r="BW508" s="376">
        <v>10.99</v>
      </c>
      <c r="BX508" s="393">
        <v>20</v>
      </c>
      <c r="BY508" s="376">
        <v>9.89</v>
      </c>
    </row>
    <row r="509" spans="1:77" x14ac:dyDescent="0.25">
      <c r="A509" s="388" t="s">
        <v>1803</v>
      </c>
      <c r="B509" s="388"/>
      <c r="C509" s="388"/>
      <c r="D509" s="389"/>
      <c r="E509" s="388"/>
      <c r="F509" s="388"/>
      <c r="G509" s="388"/>
      <c r="H509" s="388"/>
      <c r="I509" s="388"/>
      <c r="J509" s="388"/>
      <c r="K509" s="388"/>
      <c r="L509" s="388" t="str">
        <f t="shared" si="7"/>
        <v/>
      </c>
      <c r="M509" s="388"/>
      <c r="N509" s="388"/>
      <c r="O509" s="388"/>
      <c r="P509" s="388"/>
      <c r="Q509" s="388"/>
      <c r="R509" s="388"/>
      <c r="S509" s="388"/>
      <c r="T509" s="388"/>
      <c r="U509" s="388"/>
      <c r="V509" s="388"/>
      <c r="W509" s="388"/>
      <c r="X509" s="388"/>
      <c r="Y509" s="388"/>
      <c r="Z509" s="388"/>
      <c r="AA509" s="388"/>
      <c r="AB509" s="388"/>
      <c r="AC509" s="388"/>
      <c r="AD509" s="388"/>
      <c r="AE509" s="390"/>
      <c r="AF509" s="388"/>
      <c r="AG509" s="388"/>
      <c r="AH509" s="388"/>
      <c r="AI509" s="388"/>
      <c r="AJ509" s="388"/>
      <c r="AK509" s="388"/>
      <c r="AL509" s="388"/>
      <c r="AM509" s="388"/>
      <c r="AN509" s="388"/>
      <c r="AO509" s="388"/>
      <c r="AP509" s="388"/>
      <c r="AQ509" s="388"/>
      <c r="AR509" s="388"/>
      <c r="AS509" s="388"/>
      <c r="AT509" s="388"/>
      <c r="AU509" s="388"/>
      <c r="AV509" s="388"/>
      <c r="AW509" s="388"/>
      <c r="AX509" s="388"/>
      <c r="AY509" s="388"/>
      <c r="AZ509" s="388"/>
      <c r="BA509" s="388"/>
      <c r="BB509" s="388"/>
      <c r="BC509" s="388"/>
      <c r="BD509" s="388"/>
      <c r="BE509" s="388"/>
      <c r="BF509" s="388"/>
      <c r="BG509" s="388"/>
      <c r="BH509" s="388"/>
      <c r="BI509" s="388"/>
      <c r="BJ509" s="388"/>
      <c r="BK509" s="388"/>
      <c r="BL509" s="388"/>
      <c r="BM509" s="388"/>
      <c r="BN509" s="388"/>
      <c r="BO509" s="388">
        <v>11.98666667</v>
      </c>
      <c r="BP509" s="388">
        <v>0</v>
      </c>
      <c r="BQ509" s="388">
        <v>11.237500000000001</v>
      </c>
      <c r="BR509" s="391">
        <v>4</v>
      </c>
      <c r="BS509" s="388">
        <v>10.49</v>
      </c>
      <c r="BT509" s="391">
        <v>8</v>
      </c>
      <c r="BU509" s="388">
        <v>9.988888889</v>
      </c>
      <c r="BV509" s="391">
        <v>8</v>
      </c>
      <c r="BW509" s="388">
        <v>9.988888889</v>
      </c>
      <c r="BX509" s="391">
        <v>8</v>
      </c>
      <c r="BY509" s="388">
        <v>9.988888889</v>
      </c>
    </row>
    <row r="510" spans="1:77" x14ac:dyDescent="0.25">
      <c r="A510" s="376" t="s">
        <v>1614</v>
      </c>
      <c r="B510" s="376"/>
      <c r="C510" s="392"/>
      <c r="D510" s="392"/>
      <c r="E510" s="376"/>
      <c r="F510" s="376"/>
      <c r="G510" s="376"/>
      <c r="H510" s="376"/>
      <c r="I510" s="376"/>
      <c r="J510" s="376"/>
      <c r="K510" s="376"/>
      <c r="L510" s="376" t="str">
        <f t="shared" si="7"/>
        <v/>
      </c>
      <c r="M510" s="376"/>
      <c r="N510" s="376"/>
      <c r="O510" s="376"/>
      <c r="P510" s="376"/>
      <c r="Q510" s="376"/>
      <c r="R510" s="376"/>
      <c r="S510" s="376"/>
      <c r="T510" s="376"/>
      <c r="U510" s="376"/>
      <c r="V510" s="376"/>
      <c r="W510" s="376"/>
      <c r="X510" s="376"/>
      <c r="Y510" s="376"/>
      <c r="Z510" s="376"/>
      <c r="AA510" s="376"/>
      <c r="AB510" s="376"/>
      <c r="AC510" s="376"/>
      <c r="AD510" s="376"/>
      <c r="AE510" s="394"/>
      <c r="AF510" s="376"/>
      <c r="AG510" s="376"/>
      <c r="AH510" s="376"/>
      <c r="AI510" s="376"/>
      <c r="AJ510" s="376"/>
      <c r="AK510" s="376"/>
      <c r="AL510" s="376"/>
      <c r="AM510" s="376"/>
      <c r="AN510" s="376"/>
      <c r="AO510" s="376"/>
      <c r="AP510" s="376"/>
      <c r="AQ510" s="376"/>
      <c r="AR510" s="376"/>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v>14.99</v>
      </c>
      <c r="BP510" s="376">
        <v>0</v>
      </c>
      <c r="BQ510" s="376">
        <v>13.59</v>
      </c>
      <c r="BR510" s="393">
        <v>2</v>
      </c>
      <c r="BS510" s="376">
        <v>12.49</v>
      </c>
      <c r="BT510" s="393">
        <v>5</v>
      </c>
      <c r="BU510" s="376">
        <v>11.75</v>
      </c>
      <c r="BV510" s="393">
        <v>10</v>
      </c>
      <c r="BW510" s="376">
        <v>10.99</v>
      </c>
      <c r="BX510" s="393">
        <v>20</v>
      </c>
      <c r="BY510" s="376">
        <v>10</v>
      </c>
    </row>
    <row r="511" spans="1:77" x14ac:dyDescent="0.25">
      <c r="A511" s="388" t="s">
        <v>1469</v>
      </c>
      <c r="B511" s="388"/>
      <c r="C511" s="388"/>
      <c r="D511" s="389"/>
      <c r="E511" s="388"/>
      <c r="F511" s="388"/>
      <c r="G511" s="388"/>
      <c r="H511" s="388"/>
      <c r="I511" s="388"/>
      <c r="J511" s="388"/>
      <c r="K511" s="388"/>
      <c r="L511" s="388" t="str">
        <f t="shared" si="7"/>
        <v/>
      </c>
      <c r="M511" s="388"/>
      <c r="N511" s="388"/>
      <c r="O511" s="388"/>
      <c r="P511" s="388"/>
      <c r="Q511" s="388"/>
      <c r="R511" s="388"/>
      <c r="S511" s="388"/>
      <c r="T511" s="388"/>
      <c r="U511" s="388"/>
      <c r="V511" s="388"/>
      <c r="W511" s="388"/>
      <c r="X511" s="388"/>
      <c r="Y511" s="388"/>
      <c r="Z511" s="388"/>
      <c r="AA511" s="388"/>
      <c r="AB511" s="388"/>
      <c r="AC511" s="388"/>
      <c r="AD511" s="388"/>
      <c r="AE511" s="390"/>
      <c r="AF511" s="388"/>
      <c r="AG511" s="388"/>
      <c r="AH511" s="388"/>
      <c r="AI511" s="388"/>
      <c r="AJ511" s="388"/>
      <c r="AK511" s="388"/>
      <c r="AL511" s="388"/>
      <c r="AM511" s="388"/>
      <c r="AN511" s="388"/>
      <c r="AO511" s="388"/>
      <c r="AP511" s="388"/>
      <c r="AQ511" s="388"/>
      <c r="AR511" s="388"/>
      <c r="AS511" s="388"/>
      <c r="AT511" s="388"/>
      <c r="AU511" s="388"/>
      <c r="AV511" s="388"/>
      <c r="AW511" s="388"/>
      <c r="AX511" s="388"/>
      <c r="AY511" s="388"/>
      <c r="AZ511" s="388"/>
      <c r="BA511" s="388"/>
      <c r="BB511" s="388"/>
      <c r="BC511" s="388"/>
      <c r="BD511" s="388"/>
      <c r="BE511" s="388"/>
      <c r="BF511" s="388"/>
      <c r="BG511" s="388"/>
      <c r="BH511" s="388"/>
      <c r="BI511" s="388"/>
      <c r="BJ511" s="388"/>
      <c r="BK511" s="388"/>
      <c r="BL511" s="388"/>
      <c r="BM511" s="388"/>
      <c r="BN511" s="388"/>
      <c r="BO511" s="388">
        <v>18.690000000000001</v>
      </c>
      <c r="BP511" s="388">
        <v>0</v>
      </c>
      <c r="BQ511" s="388">
        <v>15.89</v>
      </c>
      <c r="BR511" s="391">
        <v>5</v>
      </c>
      <c r="BS511" s="388">
        <v>14.05</v>
      </c>
      <c r="BT511" s="391">
        <v>10</v>
      </c>
      <c r="BU511" s="388">
        <v>13.09</v>
      </c>
      <c r="BV511" s="391">
        <v>15</v>
      </c>
      <c r="BW511" s="388">
        <v>12.15</v>
      </c>
      <c r="BX511" s="391">
        <v>25</v>
      </c>
      <c r="BY511" s="388">
        <v>10.09</v>
      </c>
    </row>
    <row r="512" spans="1:77" x14ac:dyDescent="0.25">
      <c r="A512" s="376" t="s">
        <v>20</v>
      </c>
      <c r="B512" s="376"/>
      <c r="C512" s="376"/>
      <c r="D512" s="392"/>
      <c r="E512" s="376"/>
      <c r="F512" s="376"/>
      <c r="G512" s="376"/>
      <c r="H512" s="376"/>
      <c r="I512" s="376"/>
      <c r="J512" s="376"/>
      <c r="K512" s="376"/>
      <c r="L512" s="376" t="str">
        <f t="shared" si="7"/>
        <v/>
      </c>
      <c r="M512" s="376"/>
      <c r="N512" s="376"/>
      <c r="O512" s="376"/>
      <c r="P512" s="376"/>
      <c r="Q512" s="376"/>
      <c r="R512" s="376"/>
      <c r="S512" s="376"/>
      <c r="T512" s="376"/>
      <c r="U512" s="376"/>
      <c r="V512" s="376"/>
      <c r="W512" s="376"/>
      <c r="X512" s="376"/>
      <c r="Y512" s="376"/>
      <c r="Z512" s="376"/>
      <c r="AA512" s="376"/>
      <c r="AB512" s="376"/>
      <c r="AC512" s="376"/>
      <c r="AD512" s="376"/>
      <c r="AE512" s="394"/>
      <c r="AF512" s="376"/>
      <c r="AG512" s="376"/>
      <c r="AH512" s="376"/>
      <c r="AI512" s="376"/>
      <c r="AJ512" s="376"/>
      <c r="AK512" s="376"/>
      <c r="AL512" s="376"/>
      <c r="AM512" s="376"/>
      <c r="AN512" s="376"/>
      <c r="AO512" s="376"/>
      <c r="AP512" s="376"/>
      <c r="AQ512" s="376"/>
      <c r="AR512" s="376"/>
      <c r="AS512" s="376"/>
      <c r="AT512" s="376"/>
      <c r="AU512" s="394"/>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v>22</v>
      </c>
      <c r="BP512" s="376">
        <v>0</v>
      </c>
      <c r="BQ512" s="376">
        <v>19.75</v>
      </c>
      <c r="BR512" s="393">
        <v>2</v>
      </c>
      <c r="BS512" s="376">
        <v>16.989999999999998</v>
      </c>
      <c r="BT512" s="393">
        <v>3</v>
      </c>
      <c r="BU512" s="376">
        <v>15.99</v>
      </c>
      <c r="BV512" s="393">
        <v>6</v>
      </c>
      <c r="BW512" s="376">
        <v>12.85</v>
      </c>
      <c r="BX512" s="393">
        <v>10</v>
      </c>
      <c r="BY512" s="376">
        <v>10.39</v>
      </c>
    </row>
    <row r="513" spans="1:77" x14ac:dyDescent="0.25">
      <c r="A513" s="388" t="s">
        <v>21</v>
      </c>
      <c r="B513" s="388"/>
      <c r="C513" s="388"/>
      <c r="D513" s="389"/>
      <c r="E513" s="388"/>
      <c r="F513" s="388"/>
      <c r="G513" s="388"/>
      <c r="H513" s="388"/>
      <c r="I513" s="388"/>
      <c r="J513" s="388"/>
      <c r="K513" s="388"/>
      <c r="L513" s="388" t="str">
        <f t="shared" si="7"/>
        <v/>
      </c>
      <c r="M513" s="388"/>
      <c r="N513" s="388"/>
      <c r="O513" s="388"/>
      <c r="P513" s="388"/>
      <c r="Q513" s="388"/>
      <c r="R513" s="388"/>
      <c r="S513" s="388"/>
      <c r="T513" s="388"/>
      <c r="U513" s="388"/>
      <c r="V513" s="388"/>
      <c r="W513" s="388"/>
      <c r="X513" s="388"/>
      <c r="Y513" s="388"/>
      <c r="Z513" s="388"/>
      <c r="AA513" s="388"/>
      <c r="AB513" s="388"/>
      <c r="AC513" s="388"/>
      <c r="AD513" s="388"/>
      <c r="AE513" s="390"/>
      <c r="AF513" s="388"/>
      <c r="AG513" s="388"/>
      <c r="AH513" s="388"/>
      <c r="AI513" s="388"/>
      <c r="AJ513" s="388"/>
      <c r="AK513" s="388"/>
      <c r="AL513" s="388"/>
      <c r="AM513" s="388"/>
      <c r="AN513" s="388"/>
      <c r="AO513" s="388"/>
      <c r="AP513" s="388"/>
      <c r="AQ513" s="388"/>
      <c r="AR513" s="388"/>
      <c r="AS513" s="388"/>
      <c r="AT513" s="388"/>
      <c r="AU513" s="388"/>
      <c r="AV513" s="388"/>
      <c r="AW513" s="388"/>
      <c r="AX513" s="388"/>
      <c r="AY513" s="388"/>
      <c r="AZ513" s="388"/>
      <c r="BA513" s="388"/>
      <c r="BB513" s="388"/>
      <c r="BC513" s="388"/>
      <c r="BD513" s="388"/>
      <c r="BE513" s="388"/>
      <c r="BF513" s="388"/>
      <c r="BG513" s="388"/>
      <c r="BH513" s="388"/>
      <c r="BI513" s="388"/>
      <c r="BJ513" s="388"/>
      <c r="BK513" s="388"/>
      <c r="BL513" s="388"/>
      <c r="BM513" s="388"/>
      <c r="BN513" s="388"/>
      <c r="BO513" s="388">
        <v>22</v>
      </c>
      <c r="BP513" s="388">
        <v>0</v>
      </c>
      <c r="BQ513" s="388">
        <v>19.75</v>
      </c>
      <c r="BR513" s="391">
        <v>2</v>
      </c>
      <c r="BS513" s="388">
        <v>16.989999999999998</v>
      </c>
      <c r="BT513" s="391">
        <v>3</v>
      </c>
      <c r="BU513" s="388">
        <v>15.99</v>
      </c>
      <c r="BV513" s="391">
        <v>6</v>
      </c>
      <c r="BW513" s="388">
        <v>12.85</v>
      </c>
      <c r="BX513" s="391">
        <v>10</v>
      </c>
      <c r="BY513" s="388">
        <v>10.39</v>
      </c>
    </row>
    <row r="514" spans="1:77" x14ac:dyDescent="0.25">
      <c r="A514" s="376" t="s">
        <v>22</v>
      </c>
      <c r="B514" s="376"/>
      <c r="C514" s="376"/>
      <c r="D514" s="392"/>
      <c r="E514" s="376"/>
      <c r="F514" s="376"/>
      <c r="G514" s="376"/>
      <c r="H514" s="376"/>
      <c r="I514" s="376"/>
      <c r="J514" s="376"/>
      <c r="K514" s="376"/>
      <c r="L514" s="376" t="str">
        <f t="shared" si="7"/>
        <v/>
      </c>
      <c r="M514" s="376"/>
      <c r="N514" s="376"/>
      <c r="O514" s="376"/>
      <c r="P514" s="376"/>
      <c r="Q514" s="376"/>
      <c r="R514" s="376"/>
      <c r="S514" s="376"/>
      <c r="T514" s="376"/>
      <c r="U514" s="376"/>
      <c r="V514" s="376"/>
      <c r="W514" s="376"/>
      <c r="X514" s="376"/>
      <c r="Y514" s="376"/>
      <c r="Z514" s="376"/>
      <c r="AA514" s="388"/>
      <c r="AB514" s="376"/>
      <c r="AC514" s="376"/>
      <c r="AD514" s="376"/>
      <c r="AE514" s="394"/>
      <c r="AF514" s="376"/>
      <c r="AG514" s="376"/>
      <c r="AH514" s="376"/>
      <c r="AI514" s="376"/>
      <c r="AJ514" s="376"/>
      <c r="AK514" s="376"/>
      <c r="AL514" s="376"/>
      <c r="AM514" s="376"/>
      <c r="AN514" s="376"/>
      <c r="AO514" s="376"/>
      <c r="AP514" s="376"/>
      <c r="AQ514" s="376"/>
      <c r="AR514" s="376"/>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v>22</v>
      </c>
      <c r="BP514" s="376">
        <v>0</v>
      </c>
      <c r="BQ514" s="376">
        <v>19.75</v>
      </c>
      <c r="BR514" s="393">
        <v>2</v>
      </c>
      <c r="BS514" s="376">
        <v>16.989999999999998</v>
      </c>
      <c r="BT514" s="393">
        <v>3</v>
      </c>
      <c r="BU514" s="376">
        <v>15.99</v>
      </c>
      <c r="BV514" s="393">
        <v>6</v>
      </c>
      <c r="BW514" s="376">
        <v>12.85</v>
      </c>
      <c r="BX514" s="393">
        <v>10</v>
      </c>
      <c r="BY514" s="376">
        <v>10.39</v>
      </c>
    </row>
    <row r="515" spans="1:77" x14ac:dyDescent="0.25">
      <c r="A515" s="388" t="s">
        <v>23</v>
      </c>
      <c r="B515" s="388"/>
      <c r="C515" s="388"/>
      <c r="D515" s="389"/>
      <c r="E515" s="388"/>
      <c r="F515" s="388"/>
      <c r="G515" s="388"/>
      <c r="H515" s="388"/>
      <c r="I515" s="388"/>
      <c r="J515" s="388"/>
      <c r="K515" s="388"/>
      <c r="L515" s="388" t="str">
        <f t="shared" ref="L515:L578" si="8">IF(C515="X","",(P515 &amp; I515 &amp;J515 &amp;K515 &amp; AA515 &amp; AQ515 &amp; BC515))</f>
        <v/>
      </c>
      <c r="M515" s="388"/>
      <c r="N515" s="388"/>
      <c r="O515" s="388"/>
      <c r="P515" s="388"/>
      <c r="Q515" s="388"/>
      <c r="R515" s="388"/>
      <c r="S515" s="388"/>
      <c r="T515" s="388"/>
      <c r="U515" s="388"/>
      <c r="V515" s="388"/>
      <c r="W515" s="388"/>
      <c r="X515" s="388"/>
      <c r="Y515" s="388"/>
      <c r="Z515" s="388"/>
      <c r="AA515" s="388"/>
      <c r="AB515" s="388"/>
      <c r="AC515" s="388"/>
      <c r="AD515" s="388"/>
      <c r="AE515" s="390"/>
      <c r="AF515" s="388"/>
      <c r="AG515" s="388"/>
      <c r="AH515" s="388"/>
      <c r="AI515" s="388"/>
      <c r="AJ515" s="388"/>
      <c r="AK515" s="388"/>
      <c r="AL515" s="388"/>
      <c r="AM515" s="388"/>
      <c r="AN515" s="388"/>
      <c r="AO515" s="388"/>
      <c r="AP515" s="388"/>
      <c r="AQ515" s="388"/>
      <c r="AR515" s="388"/>
      <c r="AS515" s="388"/>
      <c r="AT515" s="388"/>
      <c r="AU515" s="388"/>
      <c r="AV515" s="388"/>
      <c r="AW515" s="388"/>
      <c r="AX515" s="388"/>
      <c r="AY515" s="388"/>
      <c r="AZ515" s="388"/>
      <c r="BA515" s="388"/>
      <c r="BB515" s="388"/>
      <c r="BC515" s="388"/>
      <c r="BD515" s="388"/>
      <c r="BE515" s="388"/>
      <c r="BF515" s="388"/>
      <c r="BG515" s="388"/>
      <c r="BH515" s="388"/>
      <c r="BI515" s="388"/>
      <c r="BJ515" s="388"/>
      <c r="BK515" s="388"/>
      <c r="BL515" s="388"/>
      <c r="BM515" s="388"/>
      <c r="BN515" s="388"/>
      <c r="BO515" s="388">
        <v>22</v>
      </c>
      <c r="BP515" s="388">
        <v>0</v>
      </c>
      <c r="BQ515" s="388">
        <v>19.75</v>
      </c>
      <c r="BR515" s="391">
        <v>2</v>
      </c>
      <c r="BS515" s="388">
        <v>16.989999999999998</v>
      </c>
      <c r="BT515" s="391">
        <v>3</v>
      </c>
      <c r="BU515" s="388">
        <v>15.99</v>
      </c>
      <c r="BV515" s="391">
        <v>6</v>
      </c>
      <c r="BW515" s="388">
        <v>12.85</v>
      </c>
      <c r="BX515" s="391">
        <v>10</v>
      </c>
      <c r="BY515" s="388">
        <v>10.39</v>
      </c>
    </row>
    <row r="516" spans="1:77" x14ac:dyDescent="0.25">
      <c r="A516" s="376" t="s">
        <v>1477</v>
      </c>
      <c r="B516" s="376"/>
      <c r="C516" s="376"/>
      <c r="D516" s="392"/>
      <c r="E516" s="376"/>
      <c r="F516" s="376"/>
      <c r="G516" s="376"/>
      <c r="H516" s="376"/>
      <c r="I516" s="376"/>
      <c r="J516" s="376"/>
      <c r="K516" s="376"/>
      <c r="L516" s="376" t="str">
        <f t="shared" si="8"/>
        <v/>
      </c>
      <c r="M516" s="376"/>
      <c r="N516" s="376"/>
      <c r="O516" s="376"/>
      <c r="P516" s="376"/>
      <c r="Q516" s="376"/>
      <c r="R516" s="376"/>
      <c r="S516" s="376"/>
      <c r="T516" s="376"/>
      <c r="U516" s="376"/>
      <c r="V516" s="376"/>
      <c r="W516" s="376"/>
      <c r="X516" s="376"/>
      <c r="Y516" s="376"/>
      <c r="Z516" s="376"/>
      <c r="AA516" s="388"/>
      <c r="AB516" s="376"/>
      <c r="AC516" s="376"/>
      <c r="AD516" s="376"/>
      <c r="AE516" s="394"/>
      <c r="AF516" s="376"/>
      <c r="AG516" s="376"/>
      <c r="AH516" s="376"/>
      <c r="AI516" s="376"/>
      <c r="AJ516" s="376"/>
      <c r="AK516" s="376"/>
      <c r="AL516" s="376"/>
      <c r="AM516" s="376"/>
      <c r="AN516" s="376"/>
      <c r="AO516" s="376"/>
      <c r="AP516" s="376"/>
      <c r="AQ516" s="376"/>
      <c r="AR516" s="376"/>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v>20.95</v>
      </c>
      <c r="BP516" s="376">
        <v>0</v>
      </c>
      <c r="BQ516" s="376">
        <v>17.850000000000001</v>
      </c>
      <c r="BR516" s="393">
        <v>5</v>
      </c>
      <c r="BS516" s="376">
        <v>15.75</v>
      </c>
      <c r="BT516" s="393">
        <v>10</v>
      </c>
      <c r="BU516" s="376">
        <v>14.69</v>
      </c>
      <c r="BV516" s="393">
        <v>15</v>
      </c>
      <c r="BW516" s="376">
        <v>13.65</v>
      </c>
      <c r="BX516" s="393">
        <v>25</v>
      </c>
      <c r="BY516" s="376">
        <v>10.39</v>
      </c>
    </row>
    <row r="517" spans="1:77" x14ac:dyDescent="0.25">
      <c r="A517" s="388" t="s">
        <v>49</v>
      </c>
      <c r="B517" s="388"/>
      <c r="C517" s="389"/>
      <c r="D517" s="389"/>
      <c r="E517" s="388"/>
      <c r="F517" s="388"/>
      <c r="G517" s="388"/>
      <c r="H517" s="388"/>
      <c r="I517" s="388"/>
      <c r="J517" s="388"/>
      <c r="K517" s="388"/>
      <c r="L517" s="388" t="str">
        <f t="shared" si="8"/>
        <v/>
      </c>
      <c r="M517" s="388"/>
      <c r="N517" s="388"/>
      <c r="O517" s="388"/>
      <c r="P517" s="388"/>
      <c r="Q517" s="388"/>
      <c r="R517" s="388"/>
      <c r="S517" s="388"/>
      <c r="T517" s="376"/>
      <c r="U517" s="388"/>
      <c r="V517" s="388"/>
      <c r="W517" s="388"/>
      <c r="X517" s="388"/>
      <c r="Y517" s="388"/>
      <c r="Z517" s="388"/>
      <c r="AA517" s="388"/>
      <c r="AB517" s="388"/>
      <c r="AC517" s="388"/>
      <c r="AD517" s="388"/>
      <c r="AE517" s="397"/>
      <c r="AF517" s="388"/>
      <c r="AG517" s="388"/>
      <c r="AH517" s="388"/>
      <c r="AI517" s="388"/>
      <c r="AJ517" s="388"/>
      <c r="AK517" s="388"/>
      <c r="AL517" s="388"/>
      <c r="AM517" s="388"/>
      <c r="AN517" s="388"/>
      <c r="AO517" s="388"/>
      <c r="AP517" s="388"/>
      <c r="AQ517" s="388"/>
      <c r="AR517" s="388"/>
      <c r="AS517" s="388"/>
      <c r="AT517" s="388"/>
      <c r="AU517" s="388"/>
      <c r="AV517" s="388"/>
      <c r="AW517" s="388"/>
      <c r="AX517" s="388"/>
      <c r="AY517" s="388"/>
      <c r="AZ517" s="388"/>
      <c r="BA517" s="388"/>
      <c r="BB517" s="388"/>
      <c r="BC517" s="388"/>
      <c r="BD517" s="388"/>
      <c r="BE517" s="388"/>
      <c r="BF517" s="388"/>
      <c r="BG517" s="388"/>
      <c r="BH517" s="388"/>
      <c r="BI517" s="388"/>
      <c r="BJ517" s="388"/>
      <c r="BK517" s="388"/>
      <c r="BL517" s="388"/>
      <c r="BM517" s="388"/>
      <c r="BN517" s="388"/>
      <c r="BO517" s="388">
        <v>10.89</v>
      </c>
      <c r="BP517" s="388">
        <v>0</v>
      </c>
      <c r="BQ517" s="388">
        <v>10.85</v>
      </c>
      <c r="BR517" s="391">
        <v>8</v>
      </c>
      <c r="BS517" s="388">
        <v>10.79</v>
      </c>
      <c r="BT517" s="391">
        <v>15</v>
      </c>
      <c r="BU517" s="388">
        <v>10.59</v>
      </c>
      <c r="BV517" s="391">
        <v>15</v>
      </c>
      <c r="BW517" s="388">
        <v>10.59</v>
      </c>
      <c r="BX517" s="391">
        <v>15</v>
      </c>
      <c r="BY517" s="388">
        <v>10.59</v>
      </c>
    </row>
    <row r="518" spans="1:77" x14ac:dyDescent="0.25">
      <c r="A518" s="376" t="s">
        <v>1617</v>
      </c>
      <c r="B518" s="376"/>
      <c r="C518" s="376"/>
      <c r="D518" s="392"/>
      <c r="E518" s="376"/>
      <c r="F518" s="376"/>
      <c r="G518" s="376"/>
      <c r="H518" s="376"/>
      <c r="I518" s="376"/>
      <c r="J518" s="376"/>
      <c r="K518" s="376"/>
      <c r="L518" s="376" t="str">
        <f t="shared" si="8"/>
        <v/>
      </c>
      <c r="M518" s="376"/>
      <c r="N518" s="376"/>
      <c r="O518" s="376"/>
      <c r="P518" s="376"/>
      <c r="Q518" s="376"/>
      <c r="R518" s="376"/>
      <c r="S518" s="376"/>
      <c r="T518" s="376"/>
      <c r="U518" s="376"/>
      <c r="V518" s="376"/>
      <c r="W518" s="376"/>
      <c r="X518" s="376"/>
      <c r="Y518" s="376"/>
      <c r="Z518" s="376"/>
      <c r="AA518" s="388"/>
      <c r="AB518" s="376"/>
      <c r="AC518" s="376"/>
      <c r="AD518" s="376"/>
      <c r="AE518" s="394"/>
      <c r="AF518" s="376"/>
      <c r="AG518" s="376"/>
      <c r="AH518" s="376"/>
      <c r="AI518" s="376"/>
      <c r="AJ518" s="376"/>
      <c r="AK518" s="376"/>
      <c r="AL518" s="376"/>
      <c r="AM518" s="376"/>
      <c r="AN518" s="376"/>
      <c r="AO518" s="376"/>
      <c r="AP518" s="376"/>
      <c r="AQ518" s="376"/>
      <c r="AR518" s="376"/>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v>17.489999999999998</v>
      </c>
      <c r="BP518" s="376">
        <v>0</v>
      </c>
      <c r="BQ518" s="376">
        <v>15.99</v>
      </c>
      <c r="BR518" s="393">
        <v>2</v>
      </c>
      <c r="BS518" s="376">
        <v>14.99</v>
      </c>
      <c r="BT518" s="393">
        <v>5</v>
      </c>
      <c r="BU518" s="376">
        <v>13.99</v>
      </c>
      <c r="BV518" s="393">
        <v>10</v>
      </c>
      <c r="BW518" s="376">
        <v>12.99</v>
      </c>
      <c r="BX518" s="393">
        <v>20</v>
      </c>
      <c r="BY518" s="376">
        <v>10.99</v>
      </c>
    </row>
    <row r="519" spans="1:77" x14ac:dyDescent="0.25">
      <c r="A519" s="388" t="s">
        <v>1618</v>
      </c>
      <c r="B519" s="388"/>
      <c r="C519" s="388"/>
      <c r="D519" s="389"/>
      <c r="E519" s="388"/>
      <c r="F519" s="388"/>
      <c r="G519" s="388"/>
      <c r="H519" s="388"/>
      <c r="I519" s="388"/>
      <c r="J519" s="388"/>
      <c r="K519" s="388"/>
      <c r="L519" s="388" t="str">
        <f t="shared" si="8"/>
        <v/>
      </c>
      <c r="M519" s="388"/>
      <c r="N519" s="388"/>
      <c r="O519" s="388"/>
      <c r="P519" s="388"/>
      <c r="Q519" s="388"/>
      <c r="R519" s="388"/>
      <c r="S519" s="388"/>
      <c r="T519" s="388"/>
      <c r="U519" s="388"/>
      <c r="V519" s="388"/>
      <c r="W519" s="388"/>
      <c r="X519" s="388"/>
      <c r="Y519" s="388"/>
      <c r="Z519" s="388"/>
      <c r="AA519" s="388"/>
      <c r="AB519" s="388"/>
      <c r="AC519" s="388"/>
      <c r="AD519" s="388"/>
      <c r="AE519" s="388"/>
      <c r="AF519" s="388"/>
      <c r="AG519" s="388"/>
      <c r="AH519" s="388"/>
      <c r="AI519" s="388"/>
      <c r="AJ519" s="388"/>
      <c r="AK519" s="388"/>
      <c r="AL519" s="388"/>
      <c r="AM519" s="388"/>
      <c r="AN519" s="388"/>
      <c r="AO519" s="388"/>
      <c r="AP519" s="388"/>
      <c r="AQ519" s="388"/>
      <c r="AR519" s="388"/>
      <c r="AS519" s="388"/>
      <c r="AT519" s="388"/>
      <c r="AU519" s="388"/>
      <c r="AV519" s="388"/>
      <c r="AW519" s="388"/>
      <c r="AX519" s="388"/>
      <c r="AY519" s="388"/>
      <c r="AZ519" s="388"/>
      <c r="BA519" s="388"/>
      <c r="BB519" s="388"/>
      <c r="BC519" s="388"/>
      <c r="BD519" s="388"/>
      <c r="BE519" s="388"/>
      <c r="BF519" s="388"/>
      <c r="BG519" s="388"/>
      <c r="BH519" s="388"/>
      <c r="BI519" s="388"/>
      <c r="BJ519" s="388"/>
      <c r="BK519" s="388"/>
      <c r="BL519" s="388"/>
      <c r="BM519" s="388"/>
      <c r="BN519" s="388"/>
      <c r="BO519" s="388">
        <v>17.489999999999998</v>
      </c>
      <c r="BP519" s="388">
        <v>0</v>
      </c>
      <c r="BQ519" s="388">
        <v>15.99</v>
      </c>
      <c r="BR519" s="391">
        <v>2</v>
      </c>
      <c r="BS519" s="388">
        <v>14.99</v>
      </c>
      <c r="BT519" s="391">
        <v>5</v>
      </c>
      <c r="BU519" s="388">
        <v>13.99</v>
      </c>
      <c r="BV519" s="391">
        <v>10</v>
      </c>
      <c r="BW519" s="388">
        <v>12.99</v>
      </c>
      <c r="BX519" s="391">
        <v>20</v>
      </c>
      <c r="BY519" s="388">
        <v>10.99</v>
      </c>
    </row>
    <row r="520" spans="1:77" x14ac:dyDescent="0.25">
      <c r="A520" s="376" t="s">
        <v>145</v>
      </c>
      <c r="B520" s="376"/>
      <c r="C520" s="376"/>
      <c r="D520" s="392"/>
      <c r="E520" s="376"/>
      <c r="F520" s="376"/>
      <c r="G520" s="376"/>
      <c r="H520" s="376"/>
      <c r="I520" s="376"/>
      <c r="J520" s="376"/>
      <c r="K520" s="376"/>
      <c r="L520" s="376" t="str">
        <f t="shared" si="8"/>
        <v/>
      </c>
      <c r="M520" s="376"/>
      <c r="N520" s="376"/>
      <c r="O520" s="376"/>
      <c r="P520" s="376"/>
      <c r="Q520" s="376"/>
      <c r="R520" s="376"/>
      <c r="S520" s="376"/>
      <c r="T520" s="376"/>
      <c r="U520" s="376"/>
      <c r="V520" s="376"/>
      <c r="W520" s="376"/>
      <c r="X520" s="376"/>
      <c r="Y520" s="376"/>
      <c r="Z520" s="376"/>
      <c r="AA520" s="388"/>
      <c r="AB520" s="376"/>
      <c r="AC520" s="376"/>
      <c r="AD520" s="376"/>
      <c r="AE520" s="394"/>
      <c r="AF520" s="376"/>
      <c r="AG520" s="376"/>
      <c r="AH520" s="376"/>
      <c r="AI520" s="376"/>
      <c r="AJ520" s="376"/>
      <c r="AK520" s="376"/>
      <c r="AL520" s="376"/>
      <c r="AM520" s="376"/>
      <c r="AN520" s="376"/>
      <c r="AO520" s="376"/>
      <c r="AP520" s="376"/>
      <c r="AQ520" s="376"/>
      <c r="AR520" s="376"/>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v>15.89</v>
      </c>
      <c r="BP520" s="376">
        <v>0</v>
      </c>
      <c r="BQ520" s="376">
        <v>14.99</v>
      </c>
      <c r="BR520" s="393">
        <v>2</v>
      </c>
      <c r="BS520" s="376">
        <v>13.99</v>
      </c>
      <c r="BT520" s="393">
        <v>3</v>
      </c>
      <c r="BU520" s="376">
        <v>12.99</v>
      </c>
      <c r="BV520" s="393">
        <v>5</v>
      </c>
      <c r="BW520" s="376">
        <v>11.99</v>
      </c>
      <c r="BX520" s="393">
        <v>10</v>
      </c>
      <c r="BY520" s="376">
        <v>10.95</v>
      </c>
    </row>
    <row r="521" spans="1:77" x14ac:dyDescent="0.25">
      <c r="A521" s="388" t="s">
        <v>1623</v>
      </c>
      <c r="B521" s="388"/>
      <c r="C521" s="388"/>
      <c r="D521" s="389"/>
      <c r="E521" s="388"/>
      <c r="F521" s="388"/>
      <c r="G521" s="388"/>
      <c r="H521" s="388"/>
      <c r="I521" s="388"/>
      <c r="J521" s="388"/>
      <c r="K521" s="388"/>
      <c r="L521" s="388" t="str">
        <f t="shared" si="8"/>
        <v/>
      </c>
      <c r="M521" s="388"/>
      <c r="N521" s="388"/>
      <c r="O521" s="388"/>
      <c r="P521" s="388"/>
      <c r="Q521" s="388"/>
      <c r="R521" s="388"/>
      <c r="S521" s="388"/>
      <c r="T521" s="388"/>
      <c r="U521" s="388"/>
      <c r="V521" s="388"/>
      <c r="W521" s="388"/>
      <c r="X521" s="388"/>
      <c r="Y521" s="388"/>
      <c r="Z521" s="388"/>
      <c r="AA521" s="388"/>
      <c r="AB521" s="388"/>
      <c r="AC521" s="388"/>
      <c r="AD521" s="388"/>
      <c r="AE521" s="390"/>
      <c r="AF521" s="388"/>
      <c r="AG521" s="388"/>
      <c r="AH521" s="388"/>
      <c r="AI521" s="388"/>
      <c r="AJ521" s="388"/>
      <c r="AK521" s="388"/>
      <c r="AL521" s="388"/>
      <c r="AM521" s="388"/>
      <c r="AN521" s="388"/>
      <c r="AO521" s="388"/>
      <c r="AP521" s="388"/>
      <c r="AQ521" s="388"/>
      <c r="AR521" s="388"/>
      <c r="AS521" s="388"/>
      <c r="AT521" s="388"/>
      <c r="AU521" s="388"/>
      <c r="AV521" s="388"/>
      <c r="AW521" s="388"/>
      <c r="AX521" s="388"/>
      <c r="AY521" s="388"/>
      <c r="AZ521" s="388"/>
      <c r="BA521" s="388"/>
      <c r="BB521" s="388"/>
      <c r="BC521" s="388"/>
      <c r="BD521" s="388"/>
      <c r="BE521" s="388"/>
      <c r="BF521" s="388"/>
      <c r="BG521" s="388"/>
      <c r="BH521" s="388"/>
      <c r="BI521" s="388"/>
      <c r="BJ521" s="388"/>
      <c r="BK521" s="388"/>
      <c r="BL521" s="388"/>
      <c r="BM521" s="388"/>
      <c r="BN521" s="388"/>
      <c r="BO521" s="388">
        <v>13.85</v>
      </c>
      <c r="BP521" s="388">
        <v>0</v>
      </c>
      <c r="BQ521" s="388">
        <v>13.85</v>
      </c>
      <c r="BR521" s="391">
        <v>2</v>
      </c>
      <c r="BS521" s="388">
        <v>13.84</v>
      </c>
      <c r="BT521" s="391">
        <v>4</v>
      </c>
      <c r="BU521" s="388">
        <v>13.5</v>
      </c>
      <c r="BV521" s="391">
        <v>8</v>
      </c>
      <c r="BW521" s="388">
        <v>13</v>
      </c>
      <c r="BX521" s="391">
        <v>10</v>
      </c>
      <c r="BY521" s="388">
        <v>10.99</v>
      </c>
    </row>
    <row r="522" spans="1:77" x14ac:dyDescent="0.25">
      <c r="A522" s="376" t="s">
        <v>1624</v>
      </c>
      <c r="B522" s="376"/>
      <c r="C522" s="376"/>
      <c r="D522" s="392"/>
      <c r="E522" s="376"/>
      <c r="F522" s="376"/>
      <c r="G522" s="376"/>
      <c r="H522" s="376"/>
      <c r="I522" s="376"/>
      <c r="J522" s="376"/>
      <c r="K522" s="376"/>
      <c r="L522" s="376" t="str">
        <f t="shared" si="8"/>
        <v/>
      </c>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v>13.85</v>
      </c>
      <c r="BP522" s="376">
        <v>0</v>
      </c>
      <c r="BQ522" s="376">
        <v>13.85</v>
      </c>
      <c r="BR522" s="393">
        <v>2</v>
      </c>
      <c r="BS522" s="376">
        <v>13.84</v>
      </c>
      <c r="BT522" s="393">
        <v>4</v>
      </c>
      <c r="BU522" s="376">
        <v>13.5</v>
      </c>
      <c r="BV522" s="393">
        <v>8</v>
      </c>
      <c r="BW522" s="376">
        <v>13</v>
      </c>
      <c r="BX522" s="393">
        <v>10</v>
      </c>
      <c r="BY522" s="376">
        <v>10.99</v>
      </c>
    </row>
    <row r="523" spans="1:77" x14ac:dyDescent="0.25">
      <c r="A523" s="388" t="s">
        <v>126</v>
      </c>
      <c r="B523" s="388"/>
      <c r="C523" s="389"/>
      <c r="D523" s="389"/>
      <c r="E523" s="388"/>
      <c r="F523" s="388"/>
      <c r="G523" s="388"/>
      <c r="H523" s="388"/>
      <c r="I523" s="388"/>
      <c r="J523" s="388"/>
      <c r="K523" s="388"/>
      <c r="L523" s="388" t="str">
        <f t="shared" si="8"/>
        <v/>
      </c>
      <c r="M523" s="388"/>
      <c r="N523" s="388"/>
      <c r="O523" s="388"/>
      <c r="P523" s="388"/>
      <c r="Q523" s="388"/>
      <c r="R523" s="388"/>
      <c r="S523" s="388"/>
      <c r="T523" s="388"/>
      <c r="U523" s="388"/>
      <c r="V523" s="388"/>
      <c r="W523" s="388"/>
      <c r="X523" s="388"/>
      <c r="Y523" s="388"/>
      <c r="Z523" s="388"/>
      <c r="AA523" s="388"/>
      <c r="AB523" s="388"/>
      <c r="AC523" s="388"/>
      <c r="AD523" s="388"/>
      <c r="AE523" s="390"/>
      <c r="AF523" s="388"/>
      <c r="AG523" s="388"/>
      <c r="AH523" s="388"/>
      <c r="AI523" s="388"/>
      <c r="AJ523" s="388"/>
      <c r="AK523" s="388"/>
      <c r="AL523" s="388"/>
      <c r="AM523" s="388"/>
      <c r="AN523" s="388"/>
      <c r="AO523" s="388"/>
      <c r="AP523" s="388"/>
      <c r="AQ523" s="388"/>
      <c r="AR523" s="388"/>
      <c r="AS523" s="388"/>
      <c r="AT523" s="388"/>
      <c r="AU523" s="388"/>
      <c r="AV523" s="388"/>
      <c r="AW523" s="388"/>
      <c r="AX523" s="388"/>
      <c r="AY523" s="388"/>
      <c r="AZ523" s="388"/>
      <c r="BA523" s="388"/>
      <c r="BB523" s="388"/>
      <c r="BC523" s="388"/>
      <c r="BD523" s="388"/>
      <c r="BE523" s="388"/>
      <c r="BF523" s="388"/>
      <c r="BG523" s="388"/>
      <c r="BH523" s="388"/>
      <c r="BI523" s="388"/>
      <c r="BJ523" s="388"/>
      <c r="BK523" s="388"/>
      <c r="BL523" s="388"/>
      <c r="BM523" s="388"/>
      <c r="BN523" s="388"/>
      <c r="BO523" s="388">
        <v>14.99</v>
      </c>
      <c r="BP523" s="388">
        <v>0</v>
      </c>
      <c r="BQ523" s="388">
        <v>13.39</v>
      </c>
      <c r="BR523" s="391">
        <v>2</v>
      </c>
      <c r="BS523" s="388">
        <v>12.49</v>
      </c>
      <c r="BT523" s="391">
        <v>5</v>
      </c>
      <c r="BU523" s="388">
        <v>11.99</v>
      </c>
      <c r="BV523" s="391">
        <v>10</v>
      </c>
      <c r="BW523" s="388">
        <v>11.45</v>
      </c>
      <c r="BX523" s="391">
        <v>15</v>
      </c>
      <c r="BY523" s="388">
        <v>11.05</v>
      </c>
    </row>
    <row r="524" spans="1:77" x14ac:dyDescent="0.25">
      <c r="A524" s="376" t="s">
        <v>38</v>
      </c>
      <c r="B524" s="376"/>
      <c r="C524" s="376"/>
      <c r="D524" s="392"/>
      <c r="E524" s="376"/>
      <c r="F524" s="376"/>
      <c r="G524" s="376"/>
      <c r="H524" s="376"/>
      <c r="I524" s="376"/>
      <c r="J524" s="376"/>
      <c r="K524" s="376"/>
      <c r="L524" s="376" t="str">
        <f t="shared" si="8"/>
        <v/>
      </c>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6"/>
      <c r="AL524" s="376"/>
      <c r="AM524" s="376"/>
      <c r="AN524" s="376"/>
      <c r="AO524" s="376"/>
      <c r="AP524" s="376"/>
      <c r="AQ524" s="376"/>
      <c r="AR524" s="376"/>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v>13.75</v>
      </c>
      <c r="BP524" s="376">
        <v>0</v>
      </c>
      <c r="BQ524" s="376">
        <v>13.59</v>
      </c>
      <c r="BR524" s="393">
        <v>2</v>
      </c>
      <c r="BS524" s="376">
        <v>12.85</v>
      </c>
      <c r="BT524" s="393">
        <v>5</v>
      </c>
      <c r="BU524" s="376">
        <v>12.49</v>
      </c>
      <c r="BV524" s="393">
        <v>10</v>
      </c>
      <c r="BW524" s="376">
        <v>11.99</v>
      </c>
      <c r="BX524" s="393">
        <v>15</v>
      </c>
      <c r="BY524" s="376">
        <v>11.19</v>
      </c>
    </row>
    <row r="525" spans="1:77" x14ac:dyDescent="0.25">
      <c r="A525" s="388" t="s">
        <v>1679</v>
      </c>
      <c r="B525" s="388"/>
      <c r="C525" s="388"/>
      <c r="D525" s="389"/>
      <c r="E525" s="388"/>
      <c r="F525" s="388"/>
      <c r="G525" s="388"/>
      <c r="H525" s="388"/>
      <c r="I525" s="388"/>
      <c r="J525" s="388"/>
      <c r="K525" s="388"/>
      <c r="L525" s="388" t="str">
        <f t="shared" si="8"/>
        <v/>
      </c>
      <c r="M525" s="388"/>
      <c r="N525" s="388"/>
      <c r="O525" s="388"/>
      <c r="P525" s="388"/>
      <c r="Q525" s="388"/>
      <c r="R525" s="388"/>
      <c r="S525" s="388"/>
      <c r="T525" s="388"/>
      <c r="U525" s="388"/>
      <c r="V525" s="388"/>
      <c r="W525" s="388"/>
      <c r="X525" s="388"/>
      <c r="Y525" s="388"/>
      <c r="Z525" s="388"/>
      <c r="AA525" s="388"/>
      <c r="AB525" s="388"/>
      <c r="AC525" s="388"/>
      <c r="AD525" s="388"/>
      <c r="AE525" s="390"/>
      <c r="AF525" s="388"/>
      <c r="AG525" s="388"/>
      <c r="AH525" s="388"/>
      <c r="AI525" s="388"/>
      <c r="AJ525" s="388"/>
      <c r="AK525" s="388"/>
      <c r="AL525" s="388"/>
      <c r="AM525" s="388"/>
      <c r="AN525" s="388"/>
      <c r="AO525" s="388"/>
      <c r="AP525" s="388"/>
      <c r="AQ525" s="388"/>
      <c r="AR525" s="388"/>
      <c r="AS525" s="388"/>
      <c r="AT525" s="388"/>
      <c r="AU525" s="388"/>
      <c r="AV525" s="388"/>
      <c r="AW525" s="388"/>
      <c r="AX525" s="388"/>
      <c r="AY525" s="388"/>
      <c r="AZ525" s="388"/>
      <c r="BA525" s="388"/>
      <c r="BB525" s="388"/>
      <c r="BC525" s="388"/>
      <c r="BD525" s="388"/>
      <c r="BE525" s="388"/>
      <c r="BF525" s="388"/>
      <c r="BG525" s="388"/>
      <c r="BH525" s="388"/>
      <c r="BI525" s="388"/>
      <c r="BJ525" s="388"/>
      <c r="BK525" s="388"/>
      <c r="BL525" s="388"/>
      <c r="BM525" s="388"/>
      <c r="BN525" s="388"/>
      <c r="BO525" s="388">
        <v>21.29</v>
      </c>
      <c r="BP525" s="388">
        <v>0</v>
      </c>
      <c r="BQ525" s="388">
        <v>19.989999999999998</v>
      </c>
      <c r="BR525" s="391">
        <v>2</v>
      </c>
      <c r="BS525" s="388">
        <v>14.99</v>
      </c>
      <c r="BT525" s="391">
        <v>5</v>
      </c>
      <c r="BU525" s="388">
        <v>13.99</v>
      </c>
      <c r="BV525" s="391">
        <v>10</v>
      </c>
      <c r="BW525" s="388">
        <v>12.99</v>
      </c>
      <c r="BX525" s="391">
        <v>15</v>
      </c>
      <c r="BY525" s="388">
        <v>11.29</v>
      </c>
    </row>
    <row r="526" spans="1:77" x14ac:dyDescent="0.25">
      <c r="A526" s="376" t="s">
        <v>1405</v>
      </c>
      <c r="B526" s="376"/>
      <c r="C526" s="376"/>
      <c r="D526" s="392"/>
      <c r="E526" s="376"/>
      <c r="F526" s="376"/>
      <c r="G526" s="376"/>
      <c r="H526" s="376"/>
      <c r="I526" s="376"/>
      <c r="J526" s="376"/>
      <c r="K526" s="376"/>
      <c r="L526" s="376" t="str">
        <f t="shared" si="8"/>
        <v/>
      </c>
      <c r="M526" s="376"/>
      <c r="N526" s="376"/>
      <c r="O526" s="376"/>
      <c r="P526" s="376"/>
      <c r="Q526" s="376"/>
      <c r="R526" s="376"/>
      <c r="S526" s="376"/>
      <c r="T526" s="376"/>
      <c r="U526" s="376"/>
      <c r="V526" s="376"/>
      <c r="W526" s="376"/>
      <c r="X526" s="376"/>
      <c r="Y526" s="376"/>
      <c r="Z526" s="376"/>
      <c r="AA526" s="376"/>
      <c r="AB526" s="376"/>
      <c r="AC526" s="376"/>
      <c r="AD526" s="376"/>
      <c r="AE526" s="394"/>
      <c r="AF526" s="376"/>
      <c r="AG526" s="376"/>
      <c r="AH526" s="376"/>
      <c r="AI526" s="376"/>
      <c r="AJ526" s="376"/>
      <c r="AK526" s="376"/>
      <c r="AL526" s="376"/>
      <c r="AM526" s="376"/>
      <c r="AN526" s="376"/>
      <c r="AO526" s="376"/>
      <c r="AP526" s="376"/>
      <c r="AQ526" s="376"/>
      <c r="AR526" s="376"/>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v>15.99</v>
      </c>
      <c r="BP526" s="376">
        <v>0</v>
      </c>
      <c r="BQ526" s="376">
        <v>14.99</v>
      </c>
      <c r="BR526" s="393">
        <v>2</v>
      </c>
      <c r="BS526" s="376">
        <v>14.49</v>
      </c>
      <c r="BT526" s="393">
        <v>4</v>
      </c>
      <c r="BU526" s="376">
        <v>13.99</v>
      </c>
      <c r="BV526" s="393">
        <v>6</v>
      </c>
      <c r="BW526" s="376">
        <v>12.99</v>
      </c>
      <c r="BX526" s="393">
        <v>12</v>
      </c>
      <c r="BY526" s="376">
        <v>11.49</v>
      </c>
    </row>
    <row r="527" spans="1:77" x14ac:dyDescent="0.25">
      <c r="A527" s="388" t="s">
        <v>1369</v>
      </c>
      <c r="B527" s="388"/>
      <c r="C527" s="388"/>
      <c r="D527" s="389"/>
      <c r="E527" s="388"/>
      <c r="F527" s="388"/>
      <c r="G527" s="388"/>
      <c r="H527" s="388"/>
      <c r="I527" s="388"/>
      <c r="J527" s="388"/>
      <c r="K527" s="388"/>
      <c r="L527" s="388" t="str">
        <f t="shared" si="8"/>
        <v/>
      </c>
      <c r="M527" s="388"/>
      <c r="N527" s="388"/>
      <c r="O527" s="388"/>
      <c r="P527" s="388"/>
      <c r="Q527" s="388"/>
      <c r="R527" s="388"/>
      <c r="S527" s="388"/>
      <c r="T527" s="388"/>
      <c r="U527" s="388"/>
      <c r="V527" s="388"/>
      <c r="W527" s="388"/>
      <c r="X527" s="388"/>
      <c r="Y527" s="388"/>
      <c r="Z527" s="388"/>
      <c r="AA527" s="388"/>
      <c r="AB527" s="388"/>
      <c r="AC527" s="388"/>
      <c r="AD527" s="388"/>
      <c r="AE527" s="390"/>
      <c r="AF527" s="388"/>
      <c r="AG527" s="388"/>
      <c r="AH527" s="388"/>
      <c r="AI527" s="388"/>
      <c r="AJ527" s="388"/>
      <c r="AK527" s="388"/>
      <c r="AL527" s="388"/>
      <c r="AM527" s="388"/>
      <c r="AN527" s="388"/>
      <c r="AO527" s="388"/>
      <c r="AP527" s="388"/>
      <c r="AQ527" s="388"/>
      <c r="AR527" s="388"/>
      <c r="AS527" s="388"/>
      <c r="AT527" s="388"/>
      <c r="AU527" s="388"/>
      <c r="AV527" s="388"/>
      <c r="AW527" s="388"/>
      <c r="AX527" s="388"/>
      <c r="AY527" s="388"/>
      <c r="AZ527" s="388"/>
      <c r="BA527" s="388"/>
      <c r="BB527" s="388"/>
      <c r="BC527" s="388"/>
      <c r="BD527" s="388"/>
      <c r="BE527" s="388"/>
      <c r="BF527" s="388"/>
      <c r="BG527" s="388"/>
      <c r="BH527" s="388"/>
      <c r="BI527" s="388"/>
      <c r="BJ527" s="388"/>
      <c r="BK527" s="388"/>
      <c r="BL527" s="388"/>
      <c r="BM527" s="388"/>
      <c r="BN527" s="388"/>
      <c r="BO527" s="388">
        <v>14.25</v>
      </c>
      <c r="BP527" s="388">
        <v>0</v>
      </c>
      <c r="BQ527" s="388">
        <v>13.75</v>
      </c>
      <c r="BR527" s="391">
        <v>4</v>
      </c>
      <c r="BS527" s="388">
        <v>13.49</v>
      </c>
      <c r="BT527" s="391">
        <v>10</v>
      </c>
      <c r="BU527" s="388">
        <v>12.99</v>
      </c>
      <c r="BV527" s="391">
        <v>24</v>
      </c>
      <c r="BW527" s="388">
        <v>12.49</v>
      </c>
      <c r="BX527" s="391">
        <v>50</v>
      </c>
      <c r="BY527" s="388">
        <v>11.49</v>
      </c>
    </row>
    <row r="528" spans="1:77" x14ac:dyDescent="0.25">
      <c r="A528" s="376" t="s">
        <v>1370</v>
      </c>
      <c r="B528" s="376"/>
      <c r="C528" s="376"/>
      <c r="D528" s="392"/>
      <c r="E528" s="376"/>
      <c r="F528" s="376"/>
      <c r="G528" s="376"/>
      <c r="H528" s="376"/>
      <c r="I528" s="376"/>
      <c r="J528" s="376"/>
      <c r="K528" s="376"/>
      <c r="L528" s="376" t="str">
        <f t="shared" si="8"/>
        <v/>
      </c>
      <c r="M528" s="376"/>
      <c r="N528" s="376"/>
      <c r="O528" s="376"/>
      <c r="P528" s="376"/>
      <c r="Q528" s="376"/>
      <c r="R528" s="376"/>
      <c r="S528" s="376"/>
      <c r="T528" s="376"/>
      <c r="U528" s="376"/>
      <c r="V528" s="376"/>
      <c r="W528" s="376"/>
      <c r="X528" s="376"/>
      <c r="Y528" s="376"/>
      <c r="Z528" s="376"/>
      <c r="AA528" s="388"/>
      <c r="AB528" s="376"/>
      <c r="AC528" s="376"/>
      <c r="AD528" s="376"/>
      <c r="AE528" s="394"/>
      <c r="AF528" s="376"/>
      <c r="AG528" s="376"/>
      <c r="AH528" s="376"/>
      <c r="AI528" s="376"/>
      <c r="AJ528" s="376"/>
      <c r="AK528" s="376"/>
      <c r="AL528" s="376"/>
      <c r="AM528" s="376"/>
      <c r="AN528" s="376"/>
      <c r="AO528" s="376"/>
      <c r="AP528" s="376"/>
      <c r="AQ528" s="376"/>
      <c r="AR528" s="376"/>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v>14.99</v>
      </c>
      <c r="BP528" s="376">
        <v>0</v>
      </c>
      <c r="BQ528" s="376">
        <v>13.99</v>
      </c>
      <c r="BR528" s="393">
        <v>4</v>
      </c>
      <c r="BS528" s="376">
        <v>12.99</v>
      </c>
      <c r="BT528" s="393">
        <v>10</v>
      </c>
      <c r="BU528" s="376">
        <v>12.45</v>
      </c>
      <c r="BV528" s="393">
        <v>24</v>
      </c>
      <c r="BW528" s="376">
        <v>12.15</v>
      </c>
      <c r="BX528" s="393">
        <v>50</v>
      </c>
      <c r="BY528" s="376">
        <v>11.75</v>
      </c>
    </row>
    <row r="529" spans="1:77" x14ac:dyDescent="0.25">
      <c r="A529" s="388" t="s">
        <v>1619</v>
      </c>
      <c r="B529" s="388"/>
      <c r="C529" s="388"/>
      <c r="D529" s="389"/>
      <c r="E529" s="388"/>
      <c r="F529" s="388"/>
      <c r="G529" s="388"/>
      <c r="H529" s="388"/>
      <c r="I529" s="388"/>
      <c r="J529" s="388"/>
      <c r="K529" s="388"/>
      <c r="L529" s="388" t="str">
        <f t="shared" si="8"/>
        <v/>
      </c>
      <c r="M529" s="388"/>
      <c r="N529" s="388"/>
      <c r="O529" s="388"/>
      <c r="P529" s="388"/>
      <c r="Q529" s="388"/>
      <c r="R529" s="388"/>
      <c r="S529" s="388"/>
      <c r="T529" s="388"/>
      <c r="U529" s="388"/>
      <c r="V529" s="388"/>
      <c r="W529" s="388"/>
      <c r="X529" s="388"/>
      <c r="Y529" s="388"/>
      <c r="Z529" s="388"/>
      <c r="AA529" s="388"/>
      <c r="AB529" s="388"/>
      <c r="AC529" s="388"/>
      <c r="AD529" s="388"/>
      <c r="AE529" s="390"/>
      <c r="AF529" s="388"/>
      <c r="AG529" s="388"/>
      <c r="AH529" s="388"/>
      <c r="AI529" s="388"/>
      <c r="AJ529" s="388"/>
      <c r="AK529" s="388"/>
      <c r="AL529" s="388"/>
      <c r="AM529" s="388"/>
      <c r="AN529" s="388"/>
      <c r="AO529" s="388"/>
      <c r="AP529" s="388"/>
      <c r="AQ529" s="388"/>
      <c r="AR529" s="388"/>
      <c r="AS529" s="388"/>
      <c r="AT529" s="388"/>
      <c r="AU529" s="388"/>
      <c r="AV529" s="388"/>
      <c r="AW529" s="388"/>
      <c r="AX529" s="388"/>
      <c r="AY529" s="388"/>
      <c r="AZ529" s="388"/>
      <c r="BA529" s="388"/>
      <c r="BB529" s="388"/>
      <c r="BC529" s="388"/>
      <c r="BD529" s="388"/>
      <c r="BE529" s="388"/>
      <c r="BF529" s="388"/>
      <c r="BG529" s="388"/>
      <c r="BH529" s="388"/>
      <c r="BI529" s="388"/>
      <c r="BJ529" s="388"/>
      <c r="BK529" s="388"/>
      <c r="BL529" s="388"/>
      <c r="BM529" s="388"/>
      <c r="BN529" s="388"/>
      <c r="BO529" s="388">
        <v>17.489999999999998</v>
      </c>
      <c r="BP529" s="388">
        <v>0</v>
      </c>
      <c r="BQ529" s="388">
        <v>15.99</v>
      </c>
      <c r="BR529" s="391">
        <v>2</v>
      </c>
      <c r="BS529" s="388">
        <v>14.99</v>
      </c>
      <c r="BT529" s="391">
        <v>5</v>
      </c>
      <c r="BU529" s="388">
        <v>13.99</v>
      </c>
      <c r="BV529" s="391">
        <v>10</v>
      </c>
      <c r="BW529" s="388">
        <v>12.99</v>
      </c>
      <c r="BX529" s="391">
        <v>20</v>
      </c>
      <c r="BY529" s="388">
        <v>11.99</v>
      </c>
    </row>
    <row r="530" spans="1:77" x14ac:dyDescent="0.25">
      <c r="A530" s="376" t="s">
        <v>1615</v>
      </c>
      <c r="B530" s="376"/>
      <c r="C530" s="392"/>
      <c r="D530" s="392"/>
      <c r="E530" s="376"/>
      <c r="F530" s="376"/>
      <c r="G530" s="376"/>
      <c r="H530" s="376"/>
      <c r="I530" s="376"/>
      <c r="J530" s="376"/>
      <c r="K530" s="376"/>
      <c r="L530" s="376" t="str">
        <f t="shared" si="8"/>
        <v/>
      </c>
      <c r="M530" s="376"/>
      <c r="N530" s="376"/>
      <c r="O530" s="376"/>
      <c r="P530" s="376"/>
      <c r="Q530" s="376"/>
      <c r="R530" s="376"/>
      <c r="S530" s="376"/>
      <c r="T530" s="376"/>
      <c r="U530" s="376"/>
      <c r="V530" s="376"/>
      <c r="W530" s="376"/>
      <c r="X530" s="376"/>
      <c r="Y530" s="376"/>
      <c r="Z530" s="376"/>
      <c r="AA530" s="376"/>
      <c r="AB530" s="376"/>
      <c r="AC530" s="376"/>
      <c r="AD530" s="376"/>
      <c r="AE530" s="394"/>
      <c r="AF530" s="376"/>
      <c r="AG530" s="376"/>
      <c r="AH530" s="376"/>
      <c r="AI530" s="376"/>
      <c r="AJ530" s="376"/>
      <c r="AK530" s="376"/>
      <c r="AL530" s="376"/>
      <c r="AM530" s="376"/>
      <c r="AN530" s="376"/>
      <c r="AO530" s="376"/>
      <c r="AP530" s="376"/>
      <c r="AQ530" s="376"/>
      <c r="AR530" s="376"/>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v>17.489999999999998</v>
      </c>
      <c r="BP530" s="376">
        <v>0</v>
      </c>
      <c r="BQ530" s="376">
        <v>15.99</v>
      </c>
      <c r="BR530" s="393">
        <v>2</v>
      </c>
      <c r="BS530" s="376">
        <v>14.99</v>
      </c>
      <c r="BT530" s="393">
        <v>5</v>
      </c>
      <c r="BU530" s="376">
        <v>13.99</v>
      </c>
      <c r="BV530" s="393">
        <v>10</v>
      </c>
      <c r="BW530" s="376">
        <v>12.99</v>
      </c>
      <c r="BX530" s="393">
        <v>20</v>
      </c>
      <c r="BY530" s="376">
        <v>11.99</v>
      </c>
    </row>
    <row r="531" spans="1:77" x14ac:dyDescent="0.25">
      <c r="A531" s="388" t="s">
        <v>1620</v>
      </c>
      <c r="B531" s="388"/>
      <c r="C531" s="388"/>
      <c r="D531" s="389"/>
      <c r="E531" s="388"/>
      <c r="F531" s="388"/>
      <c r="G531" s="388"/>
      <c r="H531" s="388"/>
      <c r="I531" s="388"/>
      <c r="J531" s="388"/>
      <c r="K531" s="388"/>
      <c r="L531" s="388" t="str">
        <f t="shared" si="8"/>
        <v/>
      </c>
      <c r="M531" s="388"/>
      <c r="N531" s="388"/>
      <c r="O531" s="388"/>
      <c r="P531" s="388"/>
      <c r="Q531" s="388"/>
      <c r="R531" s="388"/>
      <c r="S531" s="388"/>
      <c r="T531" s="388"/>
      <c r="U531" s="388"/>
      <c r="V531" s="388"/>
      <c r="W531" s="388"/>
      <c r="X531" s="388"/>
      <c r="Y531" s="388"/>
      <c r="Z531" s="388"/>
      <c r="AA531" s="388"/>
      <c r="AB531" s="388"/>
      <c r="AC531" s="388"/>
      <c r="AD531" s="388"/>
      <c r="AE531" s="388"/>
      <c r="AF531" s="388"/>
      <c r="AG531" s="388"/>
      <c r="AH531" s="388"/>
      <c r="AI531" s="388"/>
      <c r="AJ531" s="388"/>
      <c r="AK531" s="388"/>
      <c r="AL531" s="388"/>
      <c r="AM531" s="388"/>
      <c r="AN531" s="388"/>
      <c r="AO531" s="388"/>
      <c r="AP531" s="388"/>
      <c r="AQ531" s="388"/>
      <c r="AR531" s="388"/>
      <c r="AS531" s="388"/>
      <c r="AT531" s="388"/>
      <c r="AU531" s="388"/>
      <c r="AV531" s="388"/>
      <c r="AW531" s="388"/>
      <c r="AX531" s="388"/>
      <c r="AY531" s="388"/>
      <c r="AZ531" s="388"/>
      <c r="BA531" s="388"/>
      <c r="BB531" s="388"/>
      <c r="BC531" s="388"/>
      <c r="BD531" s="388"/>
      <c r="BE531" s="388"/>
      <c r="BF531" s="388"/>
      <c r="BG531" s="388"/>
      <c r="BH531" s="388"/>
      <c r="BI531" s="388"/>
      <c r="BJ531" s="388"/>
      <c r="BK531" s="388"/>
      <c r="BL531" s="388"/>
      <c r="BM531" s="388"/>
      <c r="BN531" s="388"/>
      <c r="BO531" s="388">
        <v>17.489999999999998</v>
      </c>
      <c r="BP531" s="388">
        <v>0</v>
      </c>
      <c r="BQ531" s="388">
        <v>15.99</v>
      </c>
      <c r="BR531" s="391">
        <v>2</v>
      </c>
      <c r="BS531" s="388">
        <v>14.99</v>
      </c>
      <c r="BT531" s="391">
        <v>5</v>
      </c>
      <c r="BU531" s="388">
        <v>13.99</v>
      </c>
      <c r="BV531" s="391">
        <v>10</v>
      </c>
      <c r="BW531" s="388">
        <v>12.99</v>
      </c>
      <c r="BX531" s="391">
        <v>20</v>
      </c>
      <c r="BY531" s="388">
        <v>11.99</v>
      </c>
    </row>
    <row r="532" spans="1:77" x14ac:dyDescent="0.25">
      <c r="A532" s="376" t="s">
        <v>1616</v>
      </c>
      <c r="B532" s="376"/>
      <c r="C532" s="392"/>
      <c r="D532" s="392"/>
      <c r="E532" s="376"/>
      <c r="F532" s="376"/>
      <c r="G532" s="376"/>
      <c r="H532" s="376"/>
      <c r="I532" s="376"/>
      <c r="J532" s="376"/>
      <c r="K532" s="376"/>
      <c r="L532" s="376" t="str">
        <f t="shared" si="8"/>
        <v/>
      </c>
      <c r="M532" s="376"/>
      <c r="N532" s="376"/>
      <c r="O532" s="376"/>
      <c r="P532" s="376"/>
      <c r="Q532" s="376"/>
      <c r="R532" s="376"/>
      <c r="S532" s="376"/>
      <c r="T532" s="376"/>
      <c r="U532" s="376"/>
      <c r="V532" s="376"/>
      <c r="W532" s="376"/>
      <c r="X532" s="376"/>
      <c r="Y532" s="376"/>
      <c r="Z532" s="376"/>
      <c r="AA532" s="376"/>
      <c r="AB532" s="376"/>
      <c r="AC532" s="376"/>
      <c r="AD532" s="376"/>
      <c r="AE532" s="394"/>
      <c r="AF532" s="376"/>
      <c r="AG532" s="376"/>
      <c r="AH532" s="376"/>
      <c r="AI532" s="376"/>
      <c r="AJ532" s="376"/>
      <c r="AK532" s="376"/>
      <c r="AL532" s="376"/>
      <c r="AM532" s="376"/>
      <c r="AN532" s="376"/>
      <c r="AO532" s="376"/>
      <c r="AP532" s="376"/>
      <c r="AQ532" s="376"/>
      <c r="AR532" s="376"/>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v>17.489999999999998</v>
      </c>
      <c r="BP532" s="376">
        <v>0</v>
      </c>
      <c r="BQ532" s="376">
        <v>15.99</v>
      </c>
      <c r="BR532" s="393">
        <v>2</v>
      </c>
      <c r="BS532" s="376">
        <v>14.99</v>
      </c>
      <c r="BT532" s="393">
        <v>5</v>
      </c>
      <c r="BU532" s="376">
        <v>13.99</v>
      </c>
      <c r="BV532" s="393">
        <v>10</v>
      </c>
      <c r="BW532" s="376">
        <v>12.99</v>
      </c>
      <c r="BX532" s="393">
        <v>20</v>
      </c>
      <c r="BY532" s="376">
        <v>11.99</v>
      </c>
    </row>
    <row r="533" spans="1:77" x14ac:dyDescent="0.25">
      <c r="A533" s="388" t="s">
        <v>113</v>
      </c>
      <c r="B533" s="388"/>
      <c r="C533" s="388"/>
      <c r="D533" s="389"/>
      <c r="E533" s="388"/>
      <c r="F533" s="388"/>
      <c r="G533" s="388"/>
      <c r="H533" s="388"/>
      <c r="I533" s="388"/>
      <c r="J533" s="388"/>
      <c r="K533" s="388"/>
      <c r="L533" s="388" t="str">
        <f t="shared" si="8"/>
        <v/>
      </c>
      <c r="M533" s="388"/>
      <c r="N533" s="388"/>
      <c r="O533" s="388"/>
      <c r="P533" s="388"/>
      <c r="Q533" s="388"/>
      <c r="R533" s="388"/>
      <c r="S533" s="388"/>
      <c r="T533" s="388"/>
      <c r="U533" s="388"/>
      <c r="V533" s="388"/>
      <c r="W533" s="388"/>
      <c r="X533" s="388"/>
      <c r="Y533" s="388"/>
      <c r="Z533" s="388"/>
      <c r="AA533" s="388"/>
      <c r="AB533" s="388"/>
      <c r="AC533" s="388"/>
      <c r="AD533" s="388"/>
      <c r="AE533" s="388"/>
      <c r="AF533" s="388"/>
      <c r="AG533" s="388"/>
      <c r="AH533" s="388"/>
      <c r="AI533" s="388"/>
      <c r="AJ533" s="388"/>
      <c r="AK533" s="388"/>
      <c r="AL533" s="388"/>
      <c r="AM533" s="388"/>
      <c r="AN533" s="388"/>
      <c r="AO533" s="388"/>
      <c r="AP533" s="388"/>
      <c r="AQ533" s="388"/>
      <c r="AR533" s="388"/>
      <c r="AS533" s="388"/>
      <c r="AT533" s="388"/>
      <c r="AU533" s="388"/>
      <c r="AV533" s="388"/>
      <c r="AW533" s="388"/>
      <c r="AX533" s="388"/>
      <c r="AY533" s="388"/>
      <c r="AZ533" s="388"/>
      <c r="BA533" s="388"/>
      <c r="BB533" s="388"/>
      <c r="BC533" s="388"/>
      <c r="BD533" s="388"/>
      <c r="BE533" s="388"/>
      <c r="BF533" s="388"/>
      <c r="BG533" s="388"/>
      <c r="BH533" s="388"/>
      <c r="BI533" s="388"/>
      <c r="BJ533" s="388"/>
      <c r="BK533" s="388"/>
      <c r="BL533" s="388"/>
      <c r="BM533" s="388"/>
      <c r="BN533" s="388"/>
      <c r="BO533" s="388">
        <v>16.989999999999998</v>
      </c>
      <c r="BP533" s="388">
        <v>0</v>
      </c>
      <c r="BQ533" s="388">
        <v>15.69</v>
      </c>
      <c r="BR533" s="391">
        <v>2</v>
      </c>
      <c r="BS533" s="388">
        <v>14.49</v>
      </c>
      <c r="BT533" s="391">
        <v>5</v>
      </c>
      <c r="BU533" s="388">
        <v>13.99</v>
      </c>
      <c r="BV533" s="391">
        <v>10</v>
      </c>
      <c r="BW533" s="388">
        <v>12.99</v>
      </c>
      <c r="BX533" s="391">
        <v>15</v>
      </c>
      <c r="BY533" s="388">
        <v>11.99</v>
      </c>
    </row>
    <row r="534" spans="1:77" x14ac:dyDescent="0.25">
      <c r="A534" s="376" t="s">
        <v>122</v>
      </c>
      <c r="B534" s="376"/>
      <c r="C534" s="376"/>
      <c r="D534" s="392"/>
      <c r="E534" s="376"/>
      <c r="F534" s="376"/>
      <c r="G534" s="376"/>
      <c r="H534" s="376"/>
      <c r="I534" s="376"/>
      <c r="J534" s="376"/>
      <c r="K534" s="376"/>
      <c r="L534" s="376" t="str">
        <f t="shared" si="8"/>
        <v/>
      </c>
      <c r="M534" s="376"/>
      <c r="N534" s="376"/>
      <c r="O534" s="376"/>
      <c r="P534" s="376"/>
      <c r="Q534" s="376"/>
      <c r="R534" s="376"/>
      <c r="S534" s="376"/>
      <c r="T534" s="376"/>
      <c r="U534" s="376"/>
      <c r="V534" s="376"/>
      <c r="W534" s="376"/>
      <c r="X534" s="376"/>
      <c r="Y534" s="376"/>
      <c r="Z534" s="376"/>
      <c r="AA534" s="388"/>
      <c r="AB534" s="376"/>
      <c r="AC534" s="376"/>
      <c r="AD534" s="376"/>
      <c r="AE534" s="394"/>
      <c r="AF534" s="376"/>
      <c r="AG534" s="376"/>
      <c r="AH534" s="376"/>
      <c r="AI534" s="376"/>
      <c r="AJ534" s="376"/>
      <c r="AK534" s="376"/>
      <c r="AL534" s="376"/>
      <c r="AM534" s="376"/>
      <c r="AN534" s="376"/>
      <c r="AO534" s="376"/>
      <c r="AP534" s="376"/>
      <c r="AQ534" s="376"/>
      <c r="AR534" s="376"/>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v>19.489999999999998</v>
      </c>
      <c r="BP534" s="376">
        <v>0</v>
      </c>
      <c r="BQ534" s="376">
        <v>18.489999999999998</v>
      </c>
      <c r="BR534" s="393">
        <v>3</v>
      </c>
      <c r="BS534" s="376">
        <v>16.989999999999998</v>
      </c>
      <c r="BT534" s="393">
        <v>5</v>
      </c>
      <c r="BU534" s="376">
        <v>14.49</v>
      </c>
      <c r="BV534" s="393">
        <v>10</v>
      </c>
      <c r="BW534" s="376">
        <v>13.25</v>
      </c>
      <c r="BX534" s="393">
        <v>15</v>
      </c>
      <c r="BY534" s="376">
        <v>12.15</v>
      </c>
    </row>
    <row r="535" spans="1:77" x14ac:dyDescent="0.25">
      <c r="A535" s="388" t="s">
        <v>1470</v>
      </c>
      <c r="B535" s="388"/>
      <c r="C535" s="389"/>
      <c r="D535" s="389"/>
      <c r="E535" s="388"/>
      <c r="F535" s="388"/>
      <c r="G535" s="388"/>
      <c r="H535" s="388"/>
      <c r="I535" s="388"/>
      <c r="J535" s="388"/>
      <c r="K535" s="388"/>
      <c r="L535" s="388" t="str">
        <f t="shared" si="8"/>
        <v/>
      </c>
      <c r="M535" s="388"/>
      <c r="N535" s="388"/>
      <c r="O535" s="388"/>
      <c r="P535" s="388"/>
      <c r="Q535" s="388"/>
      <c r="R535" s="388"/>
      <c r="S535" s="388"/>
      <c r="T535" s="388"/>
      <c r="U535" s="388"/>
      <c r="V535" s="388"/>
      <c r="W535" s="388"/>
      <c r="X535" s="388"/>
      <c r="Y535" s="388"/>
      <c r="Z535" s="388"/>
      <c r="AA535" s="388"/>
      <c r="AB535" s="388"/>
      <c r="AC535" s="388"/>
      <c r="AD535" s="388"/>
      <c r="AE535" s="390"/>
      <c r="AF535" s="388"/>
      <c r="AG535" s="388"/>
      <c r="AH535" s="388"/>
      <c r="AI535" s="388"/>
      <c r="AJ535" s="388"/>
      <c r="AK535" s="388"/>
      <c r="AL535" s="388"/>
      <c r="AM535" s="388"/>
      <c r="AN535" s="388"/>
      <c r="AO535" s="388"/>
      <c r="AP535" s="388"/>
      <c r="AQ535" s="388"/>
      <c r="AR535" s="388"/>
      <c r="AS535" s="388"/>
      <c r="AT535" s="388"/>
      <c r="AU535" s="388"/>
      <c r="AV535" s="388"/>
      <c r="AW535" s="388"/>
      <c r="AX535" s="388"/>
      <c r="AY535" s="388"/>
      <c r="AZ535" s="388"/>
      <c r="BA535" s="388"/>
      <c r="BB535" s="388"/>
      <c r="BC535" s="388"/>
      <c r="BD535" s="388"/>
      <c r="BE535" s="388"/>
      <c r="BF535" s="388"/>
      <c r="BG535" s="388"/>
      <c r="BH535" s="388"/>
      <c r="BI535" s="388"/>
      <c r="BJ535" s="388"/>
      <c r="BK535" s="388"/>
      <c r="BL535" s="388"/>
      <c r="BM535" s="388"/>
      <c r="BN535" s="388"/>
      <c r="BO535" s="388">
        <v>22.95</v>
      </c>
      <c r="BP535" s="388">
        <v>0</v>
      </c>
      <c r="BQ535" s="388">
        <v>19.55</v>
      </c>
      <c r="BR535" s="391">
        <v>5</v>
      </c>
      <c r="BS535" s="388">
        <v>17.25</v>
      </c>
      <c r="BT535" s="391">
        <v>10</v>
      </c>
      <c r="BU535" s="388">
        <v>16.09</v>
      </c>
      <c r="BV535" s="391">
        <v>15</v>
      </c>
      <c r="BW535" s="388">
        <v>14.95</v>
      </c>
      <c r="BX535" s="391">
        <v>25</v>
      </c>
      <c r="BY535" s="388">
        <v>12.45</v>
      </c>
    </row>
    <row r="536" spans="1:77" x14ac:dyDescent="0.25">
      <c r="A536" s="376" t="s">
        <v>1471</v>
      </c>
      <c r="B536" s="376"/>
      <c r="C536" s="376"/>
      <c r="D536" s="392"/>
      <c r="E536" s="376"/>
      <c r="F536" s="376"/>
      <c r="G536" s="376"/>
      <c r="H536" s="376"/>
      <c r="I536" s="376"/>
      <c r="J536" s="376"/>
      <c r="K536" s="376"/>
      <c r="L536" s="376" t="str">
        <f t="shared" si="8"/>
        <v/>
      </c>
      <c r="M536" s="376"/>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c r="AK536" s="376"/>
      <c r="AL536" s="376"/>
      <c r="AM536" s="376"/>
      <c r="AN536" s="376"/>
      <c r="AO536" s="376"/>
      <c r="AP536" s="376"/>
      <c r="AQ536" s="376"/>
      <c r="AR536" s="376"/>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v>22.95</v>
      </c>
      <c r="BP536" s="376">
        <v>0</v>
      </c>
      <c r="BQ536" s="376">
        <v>19.55</v>
      </c>
      <c r="BR536" s="393">
        <v>5</v>
      </c>
      <c r="BS536" s="376">
        <v>17.25</v>
      </c>
      <c r="BT536" s="393">
        <v>10</v>
      </c>
      <c r="BU536" s="376">
        <v>16.09</v>
      </c>
      <c r="BV536" s="393">
        <v>15</v>
      </c>
      <c r="BW536" s="376">
        <v>14.95</v>
      </c>
      <c r="BX536" s="393">
        <v>25</v>
      </c>
      <c r="BY536" s="376">
        <v>12.45</v>
      </c>
    </row>
    <row r="537" spans="1:77" x14ac:dyDescent="0.25">
      <c r="A537" s="388" t="s">
        <v>37</v>
      </c>
      <c r="B537" s="388"/>
      <c r="C537" s="388"/>
      <c r="D537" s="389"/>
      <c r="E537" s="388"/>
      <c r="F537" s="388"/>
      <c r="G537" s="388"/>
      <c r="H537" s="388"/>
      <c r="I537" s="388"/>
      <c r="J537" s="388"/>
      <c r="K537" s="388"/>
      <c r="L537" s="388" t="str">
        <f t="shared" si="8"/>
        <v/>
      </c>
      <c r="M537" s="388"/>
      <c r="N537" s="388"/>
      <c r="O537" s="388"/>
      <c r="P537" s="388"/>
      <c r="Q537" s="388"/>
      <c r="R537" s="388"/>
      <c r="S537" s="388"/>
      <c r="T537" s="388"/>
      <c r="U537" s="388"/>
      <c r="V537" s="388"/>
      <c r="W537" s="388"/>
      <c r="X537" s="388"/>
      <c r="Y537" s="388"/>
      <c r="Z537" s="388"/>
      <c r="AA537" s="388"/>
      <c r="AB537" s="388"/>
      <c r="AC537" s="388"/>
      <c r="AD537" s="388"/>
      <c r="AE537" s="390"/>
      <c r="AF537" s="388"/>
      <c r="AG537" s="388"/>
      <c r="AH537" s="388"/>
      <c r="AI537" s="388"/>
      <c r="AJ537" s="388"/>
      <c r="AK537" s="388"/>
      <c r="AL537" s="388"/>
      <c r="AM537" s="388"/>
      <c r="AN537" s="388"/>
      <c r="AO537" s="388"/>
      <c r="AP537" s="388"/>
      <c r="AQ537" s="388"/>
      <c r="AR537" s="388"/>
      <c r="AS537" s="388"/>
      <c r="AT537" s="388"/>
      <c r="AU537" s="388"/>
      <c r="AV537" s="388"/>
      <c r="AW537" s="388"/>
      <c r="AX537" s="388"/>
      <c r="AY537" s="388"/>
      <c r="AZ537" s="388"/>
      <c r="BA537" s="388"/>
      <c r="BB537" s="388"/>
      <c r="BC537" s="388"/>
      <c r="BD537" s="388"/>
      <c r="BE537" s="388"/>
      <c r="BF537" s="388"/>
      <c r="BG537" s="388"/>
      <c r="BH537" s="388"/>
      <c r="BI537" s="388"/>
      <c r="BJ537" s="388"/>
      <c r="BK537" s="388"/>
      <c r="BL537" s="388"/>
      <c r="BM537" s="388"/>
      <c r="BN537" s="388"/>
      <c r="BO537" s="388">
        <v>26.99</v>
      </c>
      <c r="BP537" s="388">
        <v>0</v>
      </c>
      <c r="BQ537" s="388">
        <v>23.99</v>
      </c>
      <c r="BR537" s="391">
        <v>2</v>
      </c>
      <c r="BS537" s="388">
        <v>21.99</v>
      </c>
      <c r="BT537" s="391">
        <v>5</v>
      </c>
      <c r="BU537" s="388">
        <v>17.989999999999998</v>
      </c>
      <c r="BV537" s="391">
        <v>10</v>
      </c>
      <c r="BW537" s="388">
        <v>14.99</v>
      </c>
      <c r="BX537" s="391">
        <v>20</v>
      </c>
      <c r="BY537" s="388">
        <v>12.95</v>
      </c>
    </row>
    <row r="538" spans="1:77" x14ac:dyDescent="0.25">
      <c r="A538" s="376" t="s">
        <v>29</v>
      </c>
      <c r="B538" s="376"/>
      <c r="C538" s="392"/>
      <c r="D538" s="392"/>
      <c r="E538" s="376"/>
      <c r="F538" s="376"/>
      <c r="G538" s="376"/>
      <c r="H538" s="376"/>
      <c r="I538" s="376"/>
      <c r="J538" s="376"/>
      <c r="K538" s="376"/>
      <c r="L538" s="376" t="str">
        <f t="shared" si="8"/>
        <v/>
      </c>
      <c r="M538" s="376"/>
      <c r="N538" s="376"/>
      <c r="O538" s="376"/>
      <c r="P538" s="376"/>
      <c r="Q538" s="376"/>
      <c r="R538" s="376"/>
      <c r="S538" s="376"/>
      <c r="T538" s="376"/>
      <c r="U538" s="376"/>
      <c r="V538" s="376"/>
      <c r="W538" s="376"/>
      <c r="X538" s="376"/>
      <c r="Y538" s="376"/>
      <c r="Z538" s="376"/>
      <c r="AA538" s="376"/>
      <c r="AB538" s="376"/>
      <c r="AC538" s="376"/>
      <c r="AD538" s="376"/>
      <c r="AE538" s="394"/>
      <c r="AF538" s="376"/>
      <c r="AG538" s="376"/>
      <c r="AH538" s="376"/>
      <c r="AI538" s="376"/>
      <c r="AJ538" s="376"/>
      <c r="AK538" s="376"/>
      <c r="AL538" s="376"/>
      <c r="AM538" s="376"/>
      <c r="AN538" s="376"/>
      <c r="AO538" s="376"/>
      <c r="AP538" s="376"/>
      <c r="AQ538" s="376"/>
      <c r="AR538" s="376"/>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v>15.99</v>
      </c>
      <c r="BP538" s="376">
        <v>0</v>
      </c>
      <c r="BQ538" s="376">
        <v>15.79</v>
      </c>
      <c r="BR538" s="393">
        <v>2</v>
      </c>
      <c r="BS538" s="376">
        <v>14.49</v>
      </c>
      <c r="BT538" s="393">
        <v>5</v>
      </c>
      <c r="BU538" s="376">
        <v>13.99</v>
      </c>
      <c r="BV538" s="393">
        <v>10</v>
      </c>
      <c r="BW538" s="376">
        <v>13.55</v>
      </c>
      <c r="BX538" s="393">
        <v>15</v>
      </c>
      <c r="BY538" s="376">
        <v>13.05</v>
      </c>
    </row>
    <row r="539" spans="1:77" x14ac:dyDescent="0.25">
      <c r="A539" s="388" t="s">
        <v>1612</v>
      </c>
      <c r="B539" s="388"/>
      <c r="C539" s="388"/>
      <c r="D539" s="389"/>
      <c r="E539" s="388"/>
      <c r="F539" s="388"/>
      <c r="G539" s="388"/>
      <c r="H539" s="388"/>
      <c r="I539" s="388"/>
      <c r="J539" s="388"/>
      <c r="K539" s="388"/>
      <c r="L539" s="388" t="str">
        <f t="shared" si="8"/>
        <v/>
      </c>
      <c r="M539" s="388"/>
      <c r="N539" s="388"/>
      <c r="O539" s="388"/>
      <c r="P539" s="388"/>
      <c r="Q539" s="388"/>
      <c r="R539" s="388"/>
      <c r="S539" s="388"/>
      <c r="T539" s="388"/>
      <c r="U539" s="388"/>
      <c r="V539" s="388"/>
      <c r="W539" s="388"/>
      <c r="X539" s="388"/>
      <c r="Y539" s="388"/>
      <c r="Z539" s="388"/>
      <c r="AA539" s="388"/>
      <c r="AB539" s="388"/>
      <c r="AC539" s="388"/>
      <c r="AD539" s="388"/>
      <c r="AE539" s="390"/>
      <c r="AF539" s="388"/>
      <c r="AG539" s="388"/>
      <c r="AH539" s="388"/>
      <c r="AI539" s="388"/>
      <c r="AJ539" s="388"/>
      <c r="AK539" s="388"/>
      <c r="AL539" s="388"/>
      <c r="AM539" s="388"/>
      <c r="AN539" s="388"/>
      <c r="AO539" s="388"/>
      <c r="AP539" s="388"/>
      <c r="AQ539" s="388"/>
      <c r="AR539" s="388"/>
      <c r="AS539" s="388"/>
      <c r="AT539" s="388"/>
      <c r="AU539" s="388"/>
      <c r="AV539" s="388"/>
      <c r="AW539" s="388"/>
      <c r="AX539" s="388"/>
      <c r="AY539" s="388"/>
      <c r="AZ539" s="388"/>
      <c r="BA539" s="388"/>
      <c r="BB539" s="388"/>
      <c r="BC539" s="388"/>
      <c r="BD539" s="388"/>
      <c r="BE539" s="388"/>
      <c r="BF539" s="388"/>
      <c r="BG539" s="388"/>
      <c r="BH539" s="388"/>
      <c r="BI539" s="388"/>
      <c r="BJ539" s="388"/>
      <c r="BK539" s="388"/>
      <c r="BL539" s="388"/>
      <c r="BM539" s="388"/>
      <c r="BN539" s="388"/>
      <c r="BO539" s="388">
        <v>19.989999999999998</v>
      </c>
      <c r="BP539" s="388">
        <v>0</v>
      </c>
      <c r="BQ539" s="388">
        <v>18.989999999999998</v>
      </c>
      <c r="BR539" s="391">
        <v>2</v>
      </c>
      <c r="BS539" s="388">
        <v>16.989999999999998</v>
      </c>
      <c r="BT539" s="391">
        <v>4</v>
      </c>
      <c r="BU539" s="388">
        <v>15.99</v>
      </c>
      <c r="BV539" s="391">
        <v>8</v>
      </c>
      <c r="BW539" s="388">
        <v>14.75</v>
      </c>
      <c r="BX539" s="391">
        <v>10</v>
      </c>
      <c r="BY539" s="388">
        <v>13.35</v>
      </c>
    </row>
    <row r="540" spans="1:77" x14ac:dyDescent="0.25">
      <c r="A540" s="376" t="s">
        <v>1613</v>
      </c>
      <c r="B540" s="376"/>
      <c r="C540" s="376"/>
      <c r="D540" s="392"/>
      <c r="E540" s="376"/>
      <c r="F540" s="376"/>
      <c r="G540" s="376"/>
      <c r="H540" s="376"/>
      <c r="I540" s="376"/>
      <c r="J540" s="376"/>
      <c r="K540" s="376"/>
      <c r="L540" s="376" t="str">
        <f t="shared" si="8"/>
        <v/>
      </c>
      <c r="M540" s="376"/>
      <c r="N540" s="376"/>
      <c r="O540" s="376"/>
      <c r="P540" s="376"/>
      <c r="Q540" s="376"/>
      <c r="R540" s="376"/>
      <c r="S540" s="376"/>
      <c r="T540" s="376"/>
      <c r="U540" s="376"/>
      <c r="V540" s="376"/>
      <c r="W540" s="376"/>
      <c r="X540" s="376"/>
      <c r="Y540" s="376"/>
      <c r="Z540" s="376"/>
      <c r="AA540" s="376"/>
      <c r="AB540" s="376"/>
      <c r="AC540" s="376"/>
      <c r="AD540" s="376"/>
      <c r="AE540" s="394"/>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v>19.989999999999998</v>
      </c>
      <c r="BP540" s="376">
        <v>0</v>
      </c>
      <c r="BQ540" s="376">
        <v>18.989999999999998</v>
      </c>
      <c r="BR540" s="393">
        <v>2</v>
      </c>
      <c r="BS540" s="376">
        <v>16.989999999999998</v>
      </c>
      <c r="BT540" s="393">
        <v>4</v>
      </c>
      <c r="BU540" s="376">
        <v>15.99</v>
      </c>
      <c r="BV540" s="393">
        <v>8</v>
      </c>
      <c r="BW540" s="376">
        <v>14.75</v>
      </c>
      <c r="BX540" s="393">
        <v>10</v>
      </c>
      <c r="BY540" s="376">
        <v>13.35</v>
      </c>
    </row>
    <row r="541" spans="1:77" x14ac:dyDescent="0.25">
      <c r="A541" s="388" t="s">
        <v>121</v>
      </c>
      <c r="B541" s="388"/>
      <c r="C541" s="388"/>
      <c r="D541" s="389"/>
      <c r="E541" s="388"/>
      <c r="F541" s="388"/>
      <c r="G541" s="388"/>
      <c r="H541" s="388"/>
      <c r="I541" s="388"/>
      <c r="J541" s="388"/>
      <c r="K541" s="388"/>
      <c r="L541" s="388" t="str">
        <f t="shared" si="8"/>
        <v/>
      </c>
      <c r="M541" s="388"/>
      <c r="N541" s="388"/>
      <c r="O541" s="388"/>
      <c r="P541" s="388"/>
      <c r="Q541" s="388"/>
      <c r="R541" s="388"/>
      <c r="S541" s="388"/>
      <c r="T541" s="388"/>
      <c r="U541" s="388"/>
      <c r="V541" s="388"/>
      <c r="W541" s="388"/>
      <c r="X541" s="388"/>
      <c r="Y541" s="388"/>
      <c r="Z541" s="388"/>
      <c r="AA541" s="388"/>
      <c r="AB541" s="388"/>
      <c r="AC541" s="388"/>
      <c r="AD541" s="388"/>
      <c r="AE541" s="388"/>
      <c r="AF541" s="388"/>
      <c r="AG541" s="388"/>
      <c r="AH541" s="388"/>
      <c r="AI541" s="388"/>
      <c r="AJ541" s="388"/>
      <c r="AK541" s="388"/>
      <c r="AL541" s="388"/>
      <c r="AM541" s="388"/>
      <c r="AN541" s="388"/>
      <c r="AO541" s="388"/>
      <c r="AP541" s="388"/>
      <c r="AQ541" s="388"/>
      <c r="AR541" s="388"/>
      <c r="AS541" s="388"/>
      <c r="AT541" s="388"/>
      <c r="AU541" s="388"/>
      <c r="AV541" s="388"/>
      <c r="AW541" s="388"/>
      <c r="AX541" s="388"/>
      <c r="AY541" s="388"/>
      <c r="AZ541" s="388"/>
      <c r="BA541" s="388"/>
      <c r="BB541" s="388"/>
      <c r="BC541" s="388"/>
      <c r="BD541" s="388"/>
      <c r="BE541" s="388"/>
      <c r="BF541" s="388"/>
      <c r="BG541" s="388"/>
      <c r="BH541" s="388"/>
      <c r="BI541" s="388"/>
      <c r="BJ541" s="388"/>
      <c r="BK541" s="388"/>
      <c r="BL541" s="388"/>
      <c r="BM541" s="388"/>
      <c r="BN541" s="388"/>
      <c r="BO541" s="388">
        <v>19.989999999999998</v>
      </c>
      <c r="BP541" s="388">
        <v>0</v>
      </c>
      <c r="BQ541" s="388">
        <v>17.989999999999998</v>
      </c>
      <c r="BR541" s="391">
        <v>3</v>
      </c>
      <c r="BS541" s="388">
        <v>16.989999999999998</v>
      </c>
      <c r="BT541" s="391">
        <v>5</v>
      </c>
      <c r="BU541" s="388">
        <v>15.99</v>
      </c>
      <c r="BV541" s="391">
        <v>10</v>
      </c>
      <c r="BW541" s="388">
        <v>14.75</v>
      </c>
      <c r="BX541" s="391">
        <v>15</v>
      </c>
      <c r="BY541" s="388">
        <v>13.55</v>
      </c>
    </row>
    <row r="542" spans="1:77" x14ac:dyDescent="0.25">
      <c r="A542" s="376" t="s">
        <v>120</v>
      </c>
      <c r="B542" s="376"/>
      <c r="C542" s="392"/>
      <c r="D542" s="392"/>
      <c r="E542" s="376"/>
      <c r="F542" s="376"/>
      <c r="G542" s="376"/>
      <c r="H542" s="376"/>
      <c r="I542" s="376"/>
      <c r="J542" s="376"/>
      <c r="K542" s="376"/>
      <c r="L542" s="376" t="str">
        <f t="shared" si="8"/>
        <v/>
      </c>
      <c r="M542" s="376"/>
      <c r="N542" s="376"/>
      <c r="O542" s="376"/>
      <c r="P542" s="376"/>
      <c r="Q542" s="376"/>
      <c r="R542" s="376"/>
      <c r="S542" s="376"/>
      <c r="T542" s="376"/>
      <c r="U542" s="376"/>
      <c r="V542" s="376"/>
      <c r="W542" s="376"/>
      <c r="X542" s="376"/>
      <c r="Y542" s="376"/>
      <c r="Z542" s="376"/>
      <c r="AA542" s="376"/>
      <c r="AB542" s="376"/>
      <c r="AC542" s="376"/>
      <c r="AD542" s="376"/>
      <c r="AE542" s="394"/>
      <c r="AF542" s="376"/>
      <c r="AG542" s="376"/>
      <c r="AH542" s="376"/>
      <c r="AI542" s="376"/>
      <c r="AJ542" s="376"/>
      <c r="AK542" s="376"/>
      <c r="AL542" s="376"/>
      <c r="AM542" s="376"/>
      <c r="AN542" s="376"/>
      <c r="AO542" s="376"/>
      <c r="AP542" s="376"/>
      <c r="AQ542" s="376"/>
      <c r="AR542" s="376"/>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v>14.49</v>
      </c>
      <c r="BP542" s="376">
        <v>0</v>
      </c>
      <c r="BQ542" s="376">
        <v>14.35</v>
      </c>
      <c r="BR542" s="393">
        <v>2</v>
      </c>
      <c r="BS542" s="376">
        <v>14.25</v>
      </c>
      <c r="BT542" s="393">
        <v>10</v>
      </c>
      <c r="BU542" s="376">
        <v>13.69</v>
      </c>
      <c r="BV542" s="393">
        <v>10</v>
      </c>
      <c r="BW542" s="376">
        <v>13.69</v>
      </c>
      <c r="BX542" s="393">
        <v>10</v>
      </c>
      <c r="BY542" s="376">
        <v>13.69</v>
      </c>
    </row>
    <row r="543" spans="1:77" x14ac:dyDescent="0.25">
      <c r="A543" s="388" t="s">
        <v>1387</v>
      </c>
      <c r="B543" s="388"/>
      <c r="C543" s="388"/>
      <c r="D543" s="389"/>
      <c r="E543" s="388"/>
      <c r="F543" s="388"/>
      <c r="G543" s="388"/>
      <c r="H543" s="388"/>
      <c r="I543" s="388"/>
      <c r="J543" s="388"/>
      <c r="K543" s="388"/>
      <c r="L543" s="388" t="str">
        <f t="shared" si="8"/>
        <v/>
      </c>
      <c r="M543" s="388"/>
      <c r="N543" s="388"/>
      <c r="O543" s="388"/>
      <c r="P543" s="388"/>
      <c r="Q543" s="388"/>
      <c r="R543" s="388"/>
      <c r="S543" s="388"/>
      <c r="T543" s="388"/>
      <c r="U543" s="388"/>
      <c r="V543" s="388"/>
      <c r="W543" s="388"/>
      <c r="X543" s="388"/>
      <c r="Y543" s="388"/>
      <c r="Z543" s="388"/>
      <c r="AA543" s="388"/>
      <c r="AB543" s="388"/>
      <c r="AC543" s="388"/>
      <c r="AD543" s="388"/>
      <c r="AE543" s="390"/>
      <c r="AF543" s="388"/>
      <c r="AG543" s="388"/>
      <c r="AH543" s="388"/>
      <c r="AI543" s="388"/>
      <c r="AJ543" s="388"/>
      <c r="AK543" s="388"/>
      <c r="AL543" s="388"/>
      <c r="AM543" s="388"/>
      <c r="AN543" s="388"/>
      <c r="AO543" s="388"/>
      <c r="AP543" s="388"/>
      <c r="AQ543" s="388"/>
      <c r="AR543" s="388"/>
      <c r="AS543" s="388"/>
      <c r="AT543" s="388"/>
      <c r="AU543" s="388"/>
      <c r="AV543" s="388"/>
      <c r="AW543" s="388"/>
      <c r="AX543" s="388"/>
      <c r="AY543" s="388"/>
      <c r="AZ543" s="388"/>
      <c r="BA543" s="388"/>
      <c r="BB543" s="388"/>
      <c r="BC543" s="388"/>
      <c r="BD543" s="388"/>
      <c r="BE543" s="388"/>
      <c r="BF543" s="388"/>
      <c r="BG543" s="388"/>
      <c r="BH543" s="388"/>
      <c r="BI543" s="388"/>
      <c r="BJ543" s="388"/>
      <c r="BK543" s="388"/>
      <c r="BL543" s="388"/>
      <c r="BM543" s="388"/>
      <c r="BN543" s="388"/>
      <c r="BO543" s="388">
        <v>16.989999999999998</v>
      </c>
      <c r="BP543" s="388">
        <v>0</v>
      </c>
      <c r="BQ543" s="388">
        <v>16.989999999999998</v>
      </c>
      <c r="BR543" s="391">
        <v>1</v>
      </c>
      <c r="BS543" s="388">
        <v>16.989999999999998</v>
      </c>
      <c r="BT543" s="391">
        <v>1</v>
      </c>
      <c r="BU543" s="388">
        <v>16.989999999999998</v>
      </c>
      <c r="BV543" s="391">
        <v>1</v>
      </c>
      <c r="BW543" s="388">
        <v>16.989999999999998</v>
      </c>
      <c r="BX543" s="391">
        <v>1</v>
      </c>
      <c r="BY543" s="388">
        <v>16.989999999999998</v>
      </c>
    </row>
    <row r="544" spans="1:77" x14ac:dyDescent="0.25">
      <c r="A544" s="376" t="s">
        <v>108</v>
      </c>
      <c r="B544" s="376"/>
      <c r="C544" s="392"/>
      <c r="D544" s="392"/>
      <c r="E544" s="376"/>
      <c r="F544" s="376"/>
      <c r="G544" s="376"/>
      <c r="H544" s="376"/>
      <c r="I544" s="376"/>
      <c r="J544" s="376"/>
      <c r="K544" s="376"/>
      <c r="L544" s="376" t="str">
        <f t="shared" si="8"/>
        <v/>
      </c>
      <c r="M544" s="376"/>
      <c r="N544" s="376"/>
      <c r="O544" s="376"/>
      <c r="P544" s="376"/>
      <c r="Q544" s="376"/>
      <c r="R544" s="376"/>
      <c r="S544" s="376"/>
      <c r="T544" s="376"/>
      <c r="U544" s="376"/>
      <c r="V544" s="376"/>
      <c r="W544" s="376"/>
      <c r="X544" s="376"/>
      <c r="Y544" s="376"/>
      <c r="Z544" s="376"/>
      <c r="AA544" s="376"/>
      <c r="AB544" s="376"/>
      <c r="AC544" s="376"/>
      <c r="AD544" s="376"/>
      <c r="AE544" s="394"/>
      <c r="AF544" s="376"/>
      <c r="AG544" s="376"/>
      <c r="AH544" s="376"/>
      <c r="AI544" s="376"/>
      <c r="AJ544" s="376"/>
      <c r="AK544" s="376"/>
      <c r="AL544" s="376"/>
      <c r="AM544" s="376"/>
      <c r="AN544" s="376"/>
      <c r="AO544" s="376"/>
      <c r="AP544" s="376"/>
      <c r="AQ544" s="376"/>
      <c r="AR544" s="376"/>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v>18.25</v>
      </c>
      <c r="BP544" s="376">
        <v>0</v>
      </c>
      <c r="BQ544" s="376">
        <v>16.850000000000001</v>
      </c>
      <c r="BR544" s="393">
        <v>2</v>
      </c>
      <c r="BS544" s="376">
        <v>15.99</v>
      </c>
      <c r="BT544" s="393">
        <v>4</v>
      </c>
      <c r="BU544" s="376">
        <v>15.49</v>
      </c>
      <c r="BV544" s="393">
        <v>6</v>
      </c>
      <c r="BW544" s="376">
        <v>14.75</v>
      </c>
      <c r="BX544" s="393">
        <v>10</v>
      </c>
      <c r="BY544" s="376">
        <v>13.89</v>
      </c>
    </row>
    <row r="545" spans="1:77" x14ac:dyDescent="0.25">
      <c r="A545" s="388" t="s">
        <v>1332</v>
      </c>
      <c r="B545" s="388"/>
      <c r="C545" s="388"/>
      <c r="D545" s="389"/>
      <c r="E545" s="388"/>
      <c r="F545" s="388"/>
      <c r="G545" s="388"/>
      <c r="H545" s="388"/>
      <c r="I545" s="388"/>
      <c r="J545" s="388"/>
      <c r="K545" s="388"/>
      <c r="L545" s="388" t="str">
        <f t="shared" si="8"/>
        <v/>
      </c>
      <c r="M545" s="388"/>
      <c r="N545" s="388"/>
      <c r="O545" s="388"/>
      <c r="P545" s="388"/>
      <c r="Q545" s="388"/>
      <c r="R545" s="388"/>
      <c r="S545" s="388"/>
      <c r="T545" s="388"/>
      <c r="U545" s="388"/>
      <c r="V545" s="388"/>
      <c r="W545" s="388"/>
      <c r="X545" s="388"/>
      <c r="Y545" s="388"/>
      <c r="Z545" s="388"/>
      <c r="AA545" s="388"/>
      <c r="AB545" s="388"/>
      <c r="AC545" s="388"/>
      <c r="AD545" s="388"/>
      <c r="AE545" s="390"/>
      <c r="AF545" s="388"/>
      <c r="AG545" s="388"/>
      <c r="AH545" s="388"/>
      <c r="AI545" s="388"/>
      <c r="AJ545" s="388"/>
      <c r="AK545" s="388"/>
      <c r="AL545" s="388"/>
      <c r="AM545" s="388"/>
      <c r="AN545" s="388"/>
      <c r="AO545" s="388"/>
      <c r="AP545" s="388"/>
      <c r="AQ545" s="388"/>
      <c r="AR545" s="388"/>
      <c r="AS545" s="388"/>
      <c r="AT545" s="388"/>
      <c r="AU545" s="388"/>
      <c r="AV545" s="388"/>
      <c r="AW545" s="388"/>
      <c r="AX545" s="388"/>
      <c r="AY545" s="388"/>
      <c r="AZ545" s="388"/>
      <c r="BA545" s="388"/>
      <c r="BB545" s="388"/>
      <c r="BC545" s="388"/>
      <c r="BD545" s="388"/>
      <c r="BE545" s="388"/>
      <c r="BF545" s="388"/>
      <c r="BG545" s="388"/>
      <c r="BH545" s="388"/>
      <c r="BI545" s="388"/>
      <c r="BJ545" s="388"/>
      <c r="BK545" s="388"/>
      <c r="BL545" s="388"/>
      <c r="BM545" s="388"/>
      <c r="BN545" s="388"/>
      <c r="BO545" s="388">
        <v>17.489999999999998</v>
      </c>
      <c r="BP545" s="388">
        <v>0</v>
      </c>
      <c r="BQ545" s="388">
        <v>16.989999999999998</v>
      </c>
      <c r="BR545" s="391">
        <v>2</v>
      </c>
      <c r="BS545" s="388">
        <v>16.489999999999998</v>
      </c>
      <c r="BT545" s="391">
        <v>5</v>
      </c>
      <c r="BU545" s="388">
        <v>15.99</v>
      </c>
      <c r="BV545" s="391">
        <v>10</v>
      </c>
      <c r="BW545" s="388">
        <v>14.99</v>
      </c>
      <c r="BX545" s="391">
        <v>15</v>
      </c>
      <c r="BY545" s="388">
        <v>14.15</v>
      </c>
    </row>
    <row r="546" spans="1:77" x14ac:dyDescent="0.25">
      <c r="A546" s="376" t="s">
        <v>1804</v>
      </c>
      <c r="B546" s="376"/>
      <c r="C546" s="376"/>
      <c r="D546" s="392"/>
      <c r="E546" s="376"/>
      <c r="F546" s="376"/>
      <c r="G546" s="376"/>
      <c r="H546" s="376"/>
      <c r="I546" s="376"/>
      <c r="J546" s="376"/>
      <c r="K546" s="376"/>
      <c r="L546" s="376" t="str">
        <f t="shared" si="8"/>
        <v/>
      </c>
      <c r="M546" s="376"/>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c r="AK546" s="376"/>
      <c r="AL546" s="376"/>
      <c r="AM546" s="376"/>
      <c r="AN546" s="376"/>
      <c r="AO546" s="376"/>
      <c r="AP546" s="376"/>
      <c r="AQ546" s="376"/>
      <c r="AR546" s="376"/>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v>19.989999999999998</v>
      </c>
      <c r="BP546" s="376">
        <v>0</v>
      </c>
      <c r="BQ546" s="376">
        <v>17.989999999999998</v>
      </c>
      <c r="BR546" s="393">
        <v>2</v>
      </c>
      <c r="BS546" s="376">
        <v>17.489999999999998</v>
      </c>
      <c r="BT546" s="393">
        <v>10</v>
      </c>
      <c r="BU546" s="376">
        <v>14.99</v>
      </c>
      <c r="BV546" s="393">
        <v>10</v>
      </c>
      <c r="BW546" s="376">
        <v>14.99</v>
      </c>
      <c r="BX546" s="393">
        <v>10</v>
      </c>
      <c r="BY546" s="376">
        <v>14.99</v>
      </c>
    </row>
    <row r="547" spans="1:77" x14ac:dyDescent="0.25">
      <c r="A547" s="388" t="s">
        <v>1431</v>
      </c>
      <c r="B547" s="388"/>
      <c r="C547" s="388"/>
      <c r="D547" s="389"/>
      <c r="E547" s="388"/>
      <c r="F547" s="388"/>
      <c r="G547" s="388"/>
      <c r="H547" s="388"/>
      <c r="I547" s="388"/>
      <c r="J547" s="388"/>
      <c r="K547" s="388"/>
      <c r="L547" s="388" t="str">
        <f t="shared" si="8"/>
        <v/>
      </c>
      <c r="M547" s="388"/>
      <c r="N547" s="388"/>
      <c r="O547" s="388"/>
      <c r="P547" s="388"/>
      <c r="Q547" s="388"/>
      <c r="R547" s="388"/>
      <c r="S547" s="388"/>
      <c r="T547" s="388"/>
      <c r="U547" s="388"/>
      <c r="V547" s="388"/>
      <c r="W547" s="388"/>
      <c r="X547" s="388"/>
      <c r="Y547" s="388"/>
      <c r="Z547" s="388"/>
      <c r="AA547" s="388"/>
      <c r="AB547" s="388"/>
      <c r="AC547" s="388"/>
      <c r="AD547" s="388"/>
      <c r="AE547" s="390"/>
      <c r="AF547" s="388"/>
      <c r="AG547" s="388"/>
      <c r="AH547" s="388"/>
      <c r="AI547" s="388"/>
      <c r="AJ547" s="388"/>
      <c r="AK547" s="388"/>
      <c r="AL547" s="388"/>
      <c r="AM547" s="388"/>
      <c r="AN547" s="388"/>
      <c r="AO547" s="388"/>
      <c r="AP547" s="388"/>
      <c r="AQ547" s="388"/>
      <c r="AR547" s="388"/>
      <c r="AS547" s="388"/>
      <c r="AT547" s="388"/>
      <c r="AU547" s="388"/>
      <c r="AV547" s="388"/>
      <c r="AW547" s="388"/>
      <c r="AX547" s="388"/>
      <c r="AY547" s="388"/>
      <c r="AZ547" s="388"/>
      <c r="BA547" s="388"/>
      <c r="BB547" s="388"/>
      <c r="BC547" s="388"/>
      <c r="BD547" s="388"/>
      <c r="BE547" s="388"/>
      <c r="BF547" s="388"/>
      <c r="BG547" s="388"/>
      <c r="BH547" s="388"/>
      <c r="BI547" s="388"/>
      <c r="BJ547" s="388"/>
      <c r="BK547" s="388"/>
      <c r="BL547" s="388"/>
      <c r="BM547" s="388"/>
      <c r="BN547" s="388"/>
      <c r="BO547" s="388">
        <v>16.190000000000001</v>
      </c>
      <c r="BP547" s="388">
        <v>0</v>
      </c>
      <c r="BQ547" s="388">
        <v>16.149999999999999</v>
      </c>
      <c r="BR547" s="391">
        <v>6</v>
      </c>
      <c r="BS547" s="388">
        <v>15.99</v>
      </c>
      <c r="BT547" s="391">
        <v>10</v>
      </c>
      <c r="BU547" s="388">
        <v>15.49</v>
      </c>
      <c r="BV547" s="391">
        <v>25</v>
      </c>
      <c r="BW547" s="388">
        <v>14.99</v>
      </c>
      <c r="BX547" s="391">
        <v>50</v>
      </c>
      <c r="BY547" s="388">
        <v>14.15</v>
      </c>
    </row>
    <row r="548" spans="1:77" x14ac:dyDescent="0.25">
      <c r="A548" s="376" t="s">
        <v>1388</v>
      </c>
      <c r="B548" s="376"/>
      <c r="C548" s="376"/>
      <c r="D548" s="392"/>
      <c r="E548" s="376"/>
      <c r="F548" s="376"/>
      <c r="G548" s="376"/>
      <c r="H548" s="376"/>
      <c r="I548" s="376"/>
      <c r="J548" s="376"/>
      <c r="K548" s="376"/>
      <c r="L548" s="376" t="str">
        <f t="shared" si="8"/>
        <v/>
      </c>
      <c r="M548" s="376"/>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c r="AK548" s="376"/>
      <c r="AL548" s="376"/>
      <c r="AM548" s="376"/>
      <c r="AN548" s="376"/>
      <c r="AO548" s="376"/>
      <c r="AP548" s="376"/>
      <c r="AQ548" s="376"/>
      <c r="AR548" s="376"/>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v>19.989999999999998</v>
      </c>
      <c r="BP548" s="376">
        <v>0</v>
      </c>
      <c r="BQ548" s="376">
        <v>16.989999999999998</v>
      </c>
      <c r="BR548" s="393">
        <v>2</v>
      </c>
      <c r="BS548" s="376">
        <v>16.149999999999999</v>
      </c>
      <c r="BT548" s="393">
        <v>4</v>
      </c>
      <c r="BU548" s="376">
        <v>15.49</v>
      </c>
      <c r="BV548" s="393">
        <v>6</v>
      </c>
      <c r="BW548" s="376">
        <v>14.99</v>
      </c>
      <c r="BX548" s="393">
        <v>10</v>
      </c>
      <c r="BY548" s="376">
        <v>14.15</v>
      </c>
    </row>
    <row r="549" spans="1:77" x14ac:dyDescent="0.25">
      <c r="A549" s="388" t="s">
        <v>1610</v>
      </c>
      <c r="B549" s="388"/>
      <c r="C549" s="388"/>
      <c r="D549" s="389"/>
      <c r="E549" s="388"/>
      <c r="F549" s="388"/>
      <c r="G549" s="388"/>
      <c r="H549" s="388"/>
      <c r="I549" s="388"/>
      <c r="J549" s="388"/>
      <c r="K549" s="388"/>
      <c r="L549" s="388" t="str">
        <f t="shared" si="8"/>
        <v/>
      </c>
      <c r="M549" s="388"/>
      <c r="N549" s="388"/>
      <c r="O549" s="388"/>
      <c r="P549" s="388"/>
      <c r="Q549" s="388"/>
      <c r="R549" s="388"/>
      <c r="S549" s="388"/>
      <c r="T549" s="388"/>
      <c r="U549" s="388"/>
      <c r="V549" s="388"/>
      <c r="W549" s="388"/>
      <c r="X549" s="388"/>
      <c r="Y549" s="388"/>
      <c r="Z549" s="388"/>
      <c r="AA549" s="388"/>
      <c r="AB549" s="388"/>
      <c r="AC549" s="388"/>
      <c r="AD549" s="388"/>
      <c r="AE549" s="390"/>
      <c r="AF549" s="388"/>
      <c r="AG549" s="388"/>
      <c r="AH549" s="388"/>
      <c r="AI549" s="388"/>
      <c r="AJ549" s="388"/>
      <c r="AK549" s="388"/>
      <c r="AL549" s="388"/>
      <c r="AM549" s="388"/>
      <c r="AN549" s="388"/>
      <c r="AO549" s="388"/>
      <c r="AP549" s="388"/>
      <c r="AQ549" s="388"/>
      <c r="AR549" s="388"/>
      <c r="AS549" s="388"/>
      <c r="AT549" s="388"/>
      <c r="AU549" s="388"/>
      <c r="AV549" s="388"/>
      <c r="AW549" s="388"/>
      <c r="AX549" s="388"/>
      <c r="AY549" s="388"/>
      <c r="AZ549" s="388"/>
      <c r="BA549" s="388"/>
      <c r="BB549" s="388"/>
      <c r="BC549" s="388"/>
      <c r="BD549" s="388"/>
      <c r="BE549" s="388"/>
      <c r="BF549" s="388"/>
      <c r="BG549" s="388"/>
      <c r="BH549" s="388"/>
      <c r="BI549" s="388"/>
      <c r="BJ549" s="388"/>
      <c r="BK549" s="388"/>
      <c r="BL549" s="388"/>
      <c r="BM549" s="388"/>
      <c r="BN549" s="388"/>
      <c r="BO549" s="388">
        <v>21.99</v>
      </c>
      <c r="BP549" s="388">
        <v>0</v>
      </c>
      <c r="BQ549" s="388">
        <v>20.49</v>
      </c>
      <c r="BR549" s="391">
        <v>2</v>
      </c>
      <c r="BS549" s="388">
        <v>18.489999999999998</v>
      </c>
      <c r="BT549" s="391">
        <v>4</v>
      </c>
      <c r="BU549" s="388">
        <v>17.489999999999998</v>
      </c>
      <c r="BV549" s="391">
        <v>8</v>
      </c>
      <c r="BW549" s="388">
        <v>15.99</v>
      </c>
      <c r="BX549" s="391">
        <v>10</v>
      </c>
      <c r="BY549" s="388">
        <v>14.65</v>
      </c>
    </row>
    <row r="550" spans="1:77" x14ac:dyDescent="0.25">
      <c r="A550" s="376" t="s">
        <v>1611</v>
      </c>
      <c r="B550" s="376"/>
      <c r="C550" s="392"/>
      <c r="D550" s="392"/>
      <c r="E550" s="376"/>
      <c r="F550" s="376"/>
      <c r="G550" s="376"/>
      <c r="H550" s="376"/>
      <c r="I550" s="376"/>
      <c r="J550" s="376"/>
      <c r="K550" s="376"/>
      <c r="L550" s="376" t="str">
        <f t="shared" si="8"/>
        <v/>
      </c>
      <c r="M550" s="376"/>
      <c r="N550" s="376"/>
      <c r="O550" s="376"/>
      <c r="P550" s="376"/>
      <c r="Q550" s="376"/>
      <c r="R550" s="376"/>
      <c r="S550" s="376"/>
      <c r="T550" s="376"/>
      <c r="U550" s="376"/>
      <c r="V550" s="376"/>
      <c r="W550" s="376"/>
      <c r="X550" s="376"/>
      <c r="Y550" s="376"/>
      <c r="Z550" s="376"/>
      <c r="AA550" s="376"/>
      <c r="AB550" s="376"/>
      <c r="AC550" s="376"/>
      <c r="AD550" s="376"/>
      <c r="AE550" s="394"/>
      <c r="AF550" s="376"/>
      <c r="AG550" s="376"/>
      <c r="AH550" s="376"/>
      <c r="AI550" s="376"/>
      <c r="AJ550" s="376"/>
      <c r="AK550" s="376"/>
      <c r="AL550" s="376"/>
      <c r="AM550" s="376"/>
      <c r="AN550" s="376"/>
      <c r="AO550" s="376"/>
      <c r="AP550" s="376"/>
      <c r="AQ550" s="376"/>
      <c r="AR550" s="376"/>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v>21.99</v>
      </c>
      <c r="BP550" s="376">
        <v>0</v>
      </c>
      <c r="BQ550" s="376">
        <v>20.49</v>
      </c>
      <c r="BR550" s="393">
        <v>2</v>
      </c>
      <c r="BS550" s="376">
        <v>18.489999999999998</v>
      </c>
      <c r="BT550" s="393">
        <v>4</v>
      </c>
      <c r="BU550" s="376">
        <v>17.489999999999998</v>
      </c>
      <c r="BV550" s="393">
        <v>8</v>
      </c>
      <c r="BW550" s="376">
        <v>15.99</v>
      </c>
      <c r="BX550" s="393">
        <v>10</v>
      </c>
      <c r="BY550" s="376">
        <v>14.65</v>
      </c>
    </row>
    <row r="551" spans="1:77" x14ac:dyDescent="0.25">
      <c r="A551" s="388" t="s">
        <v>82</v>
      </c>
      <c r="B551" s="388"/>
      <c r="C551" s="388"/>
      <c r="D551" s="389"/>
      <c r="E551" s="388"/>
      <c r="F551" s="388"/>
      <c r="G551" s="388"/>
      <c r="H551" s="388"/>
      <c r="I551" s="388"/>
      <c r="J551" s="388"/>
      <c r="K551" s="388"/>
      <c r="L551" s="388" t="str">
        <f t="shared" si="8"/>
        <v/>
      </c>
      <c r="M551" s="388"/>
      <c r="N551" s="388"/>
      <c r="O551" s="388"/>
      <c r="P551" s="388"/>
      <c r="Q551" s="388"/>
      <c r="R551" s="388"/>
      <c r="S551" s="388"/>
      <c r="T551" s="388"/>
      <c r="U551" s="388"/>
      <c r="V551" s="388"/>
      <c r="W551" s="388"/>
      <c r="X551" s="388"/>
      <c r="Y551" s="388"/>
      <c r="Z551" s="388"/>
      <c r="AA551" s="388"/>
      <c r="AB551" s="388"/>
      <c r="AC551" s="388"/>
      <c r="AD551" s="388"/>
      <c r="AE551" s="388"/>
      <c r="AF551" s="388"/>
      <c r="AG551" s="388"/>
      <c r="AH551" s="388"/>
      <c r="AI551" s="388"/>
      <c r="AJ551" s="388"/>
      <c r="AK551" s="388"/>
      <c r="AL551" s="388"/>
      <c r="AM551" s="388"/>
      <c r="AN551" s="388"/>
      <c r="AO551" s="388"/>
      <c r="AP551" s="388"/>
      <c r="AQ551" s="388"/>
      <c r="AR551" s="388"/>
      <c r="AS551" s="388"/>
      <c r="AT551" s="388"/>
      <c r="AU551" s="388"/>
      <c r="AV551" s="388"/>
      <c r="AW551" s="388"/>
      <c r="AX551" s="388"/>
      <c r="AY551" s="388"/>
      <c r="AZ551" s="388"/>
      <c r="BA551" s="388"/>
      <c r="BB551" s="388"/>
      <c r="BC551" s="388"/>
      <c r="BD551" s="388"/>
      <c r="BE551" s="388"/>
      <c r="BF551" s="388"/>
      <c r="BG551" s="388"/>
      <c r="BH551" s="388"/>
      <c r="BI551" s="388"/>
      <c r="BJ551" s="388"/>
      <c r="BK551" s="388"/>
      <c r="BL551" s="388"/>
      <c r="BM551" s="388"/>
      <c r="BN551" s="388"/>
      <c r="BO551" s="388">
        <v>32.49</v>
      </c>
      <c r="BP551" s="388">
        <v>0</v>
      </c>
      <c r="BQ551" s="388">
        <v>28.99</v>
      </c>
      <c r="BR551" s="391">
        <v>4</v>
      </c>
      <c r="BS551" s="388">
        <v>26.99</v>
      </c>
      <c r="BT551" s="391">
        <v>6</v>
      </c>
      <c r="BU551" s="388">
        <v>24.99</v>
      </c>
      <c r="BV551" s="391">
        <v>10</v>
      </c>
      <c r="BW551" s="388">
        <v>22.49</v>
      </c>
      <c r="BX551" s="391">
        <v>14</v>
      </c>
      <c r="BY551" s="388">
        <v>19.989999999999998</v>
      </c>
    </row>
    <row r="552" spans="1:77" x14ac:dyDescent="0.25">
      <c r="A552" s="376" t="s">
        <v>1502</v>
      </c>
      <c r="B552" s="376"/>
      <c r="C552" s="376"/>
      <c r="D552" s="392"/>
      <c r="E552" s="376"/>
      <c r="F552" s="376"/>
      <c r="G552" s="376"/>
      <c r="H552" s="376"/>
      <c r="I552" s="376"/>
      <c r="J552" s="376"/>
      <c r="K552" s="376"/>
      <c r="L552" s="376" t="str">
        <f t="shared" si="8"/>
        <v/>
      </c>
      <c r="M552" s="376"/>
      <c r="N552" s="376"/>
      <c r="O552" s="376"/>
      <c r="P552" s="376"/>
      <c r="Q552" s="376"/>
      <c r="R552" s="376"/>
      <c r="S552" s="376"/>
      <c r="T552" s="376"/>
      <c r="U552" s="376"/>
      <c r="V552" s="376"/>
      <c r="W552" s="376"/>
      <c r="X552" s="376"/>
      <c r="Y552" s="376"/>
      <c r="Z552" s="376"/>
      <c r="AA552" s="388"/>
      <c r="AB552" s="376"/>
      <c r="AC552" s="376"/>
      <c r="AD552" s="376"/>
      <c r="AE552" s="394"/>
      <c r="AF552" s="376"/>
      <c r="AG552" s="376"/>
      <c r="AH552" s="376"/>
      <c r="AI552" s="376"/>
      <c r="AJ552" s="376"/>
      <c r="AK552" s="376"/>
      <c r="AL552" s="376"/>
      <c r="AM552" s="376"/>
      <c r="AN552" s="376"/>
      <c r="AO552" s="376"/>
      <c r="AP552" s="376"/>
      <c r="AQ552" s="376"/>
      <c r="AR552" s="376"/>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v>18.75</v>
      </c>
      <c r="BP552" s="376">
        <v>0</v>
      </c>
      <c r="BQ552" s="376">
        <v>17.989999999999998</v>
      </c>
      <c r="BR552" s="393">
        <v>5</v>
      </c>
      <c r="BS552" s="376">
        <v>17.489999999999998</v>
      </c>
      <c r="BT552" s="393">
        <v>10</v>
      </c>
      <c r="BU552" s="376">
        <v>16.29</v>
      </c>
      <c r="BV552" s="393">
        <v>15</v>
      </c>
      <c r="BW552" s="376">
        <v>15.99</v>
      </c>
      <c r="BX552" s="393">
        <v>25</v>
      </c>
      <c r="BY552" s="376">
        <v>15.55</v>
      </c>
    </row>
    <row r="553" spans="1:77" x14ac:dyDescent="0.25">
      <c r="A553" s="388" t="s">
        <v>1529</v>
      </c>
      <c r="B553" s="388"/>
      <c r="C553" s="388"/>
      <c r="D553" s="389"/>
      <c r="E553" s="388"/>
      <c r="F553" s="388"/>
      <c r="G553" s="388"/>
      <c r="H553" s="388"/>
      <c r="I553" s="388"/>
      <c r="J553" s="388"/>
      <c r="K553" s="388"/>
      <c r="L553" s="388" t="str">
        <f t="shared" si="8"/>
        <v/>
      </c>
      <c r="M553" s="388"/>
      <c r="N553" s="388"/>
      <c r="O553" s="388"/>
      <c r="P553" s="388"/>
      <c r="Q553" s="388"/>
      <c r="R553" s="388"/>
      <c r="S553" s="388"/>
      <c r="T553" s="388"/>
      <c r="U553" s="388"/>
      <c r="V553" s="388"/>
      <c r="W553" s="388"/>
      <c r="X553" s="388"/>
      <c r="Y553" s="388"/>
      <c r="Z553" s="388"/>
      <c r="AA553" s="388"/>
      <c r="AB553" s="388"/>
      <c r="AC553" s="388"/>
      <c r="AD553" s="388"/>
      <c r="AE553" s="390"/>
      <c r="AF553" s="388"/>
      <c r="AG553" s="388"/>
      <c r="AH553" s="388"/>
      <c r="AI553" s="388"/>
      <c r="AJ553" s="388"/>
      <c r="AK553" s="388"/>
      <c r="AL553" s="388"/>
      <c r="AM553" s="388"/>
      <c r="AN553" s="388"/>
      <c r="AO553" s="388"/>
      <c r="AP553" s="388"/>
      <c r="AQ553" s="388"/>
      <c r="AR553" s="388"/>
      <c r="AS553" s="388"/>
      <c r="AT553" s="388"/>
      <c r="AU553" s="388"/>
      <c r="AV553" s="388"/>
      <c r="AW553" s="388"/>
      <c r="AX553" s="388"/>
      <c r="AY553" s="388"/>
      <c r="AZ553" s="388"/>
      <c r="BA553" s="388"/>
      <c r="BB553" s="388"/>
      <c r="BC553" s="388"/>
      <c r="BD553" s="388"/>
      <c r="BE553" s="388"/>
      <c r="BF553" s="388"/>
      <c r="BG553" s="388"/>
      <c r="BH553" s="388"/>
      <c r="BI553" s="388"/>
      <c r="BJ553" s="388"/>
      <c r="BK553" s="388"/>
      <c r="BL553" s="388"/>
      <c r="BM553" s="388"/>
      <c r="BN553" s="388"/>
      <c r="BO553" s="388">
        <v>25.98</v>
      </c>
      <c r="BP553" s="388">
        <v>0</v>
      </c>
      <c r="BQ553" s="388">
        <v>23.98</v>
      </c>
      <c r="BR553" s="391">
        <v>2</v>
      </c>
      <c r="BS553" s="388">
        <v>18.38</v>
      </c>
      <c r="BT553" s="391">
        <v>5</v>
      </c>
      <c r="BU553" s="388">
        <v>17.98</v>
      </c>
      <c r="BV553" s="391">
        <v>10</v>
      </c>
      <c r="BW553" s="388">
        <v>16.98</v>
      </c>
      <c r="BX553" s="391">
        <v>10</v>
      </c>
      <c r="BY553" s="388">
        <v>16.98</v>
      </c>
    </row>
    <row r="554" spans="1:77" x14ac:dyDescent="0.25">
      <c r="A554" s="376" t="s">
        <v>1532</v>
      </c>
      <c r="B554" s="376"/>
      <c r="C554" s="376"/>
      <c r="D554" s="392"/>
      <c r="E554" s="376"/>
      <c r="F554" s="376"/>
      <c r="G554" s="376"/>
      <c r="H554" s="376"/>
      <c r="I554" s="376"/>
      <c r="J554" s="376"/>
      <c r="K554" s="376"/>
      <c r="L554" s="376" t="str">
        <f t="shared" si="8"/>
        <v/>
      </c>
      <c r="M554" s="376"/>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c r="AK554" s="376"/>
      <c r="AL554" s="376"/>
      <c r="AM554" s="376"/>
      <c r="AN554" s="376"/>
      <c r="AO554" s="376"/>
      <c r="AP554" s="376"/>
      <c r="AQ554" s="376"/>
      <c r="AR554" s="376"/>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v>29.99</v>
      </c>
      <c r="BP554" s="376">
        <v>0</v>
      </c>
      <c r="BQ554" s="376">
        <v>26.99</v>
      </c>
      <c r="BR554" s="393">
        <v>2</v>
      </c>
      <c r="BS554" s="376">
        <v>24.99</v>
      </c>
      <c r="BT554" s="393">
        <v>5</v>
      </c>
      <c r="BU554" s="376">
        <v>23.99</v>
      </c>
      <c r="BV554" s="393">
        <v>10</v>
      </c>
      <c r="BW554" s="376">
        <v>23.25</v>
      </c>
      <c r="BX554" s="393">
        <v>10</v>
      </c>
      <c r="BY554" s="376">
        <v>23.25</v>
      </c>
    </row>
    <row r="555" spans="1:77" x14ac:dyDescent="0.25">
      <c r="A555" s="388" t="s">
        <v>1528</v>
      </c>
      <c r="B555" s="388"/>
      <c r="C555" s="388"/>
      <c r="D555" s="389"/>
      <c r="E555" s="388"/>
      <c r="F555" s="388"/>
      <c r="G555" s="388"/>
      <c r="H555" s="388"/>
      <c r="I555" s="388"/>
      <c r="J555" s="388"/>
      <c r="K555" s="388"/>
      <c r="L555" s="388" t="str">
        <f t="shared" si="8"/>
        <v/>
      </c>
      <c r="M555" s="388"/>
      <c r="N555" s="388"/>
      <c r="O555" s="388"/>
      <c r="P555" s="388"/>
      <c r="Q555" s="388"/>
      <c r="R555" s="388"/>
      <c r="S555" s="388"/>
      <c r="T555" s="388"/>
      <c r="U555" s="388"/>
      <c r="V555" s="388"/>
      <c r="W555" s="388"/>
      <c r="X555" s="388"/>
      <c r="Y555" s="388"/>
      <c r="Z555" s="388"/>
      <c r="AA555" s="388"/>
      <c r="AB555" s="388"/>
      <c r="AC555" s="388"/>
      <c r="AD555" s="388"/>
      <c r="AE555" s="390"/>
      <c r="AF555" s="388"/>
      <c r="AG555" s="388"/>
      <c r="AH555" s="388"/>
      <c r="AI555" s="388"/>
      <c r="AJ555" s="388"/>
      <c r="AK555" s="388"/>
      <c r="AL555" s="388"/>
      <c r="AM555" s="388"/>
      <c r="AN555" s="388"/>
      <c r="AO555" s="388"/>
      <c r="AP555" s="388"/>
      <c r="AQ555" s="388"/>
      <c r="AR555" s="388"/>
      <c r="AS555" s="388"/>
      <c r="AT555" s="388"/>
      <c r="AU555" s="388"/>
      <c r="AV555" s="388"/>
      <c r="AW555" s="388"/>
      <c r="AX555" s="388"/>
      <c r="AY555" s="388"/>
      <c r="AZ555" s="388"/>
      <c r="BA555" s="388"/>
      <c r="BB555" s="388"/>
      <c r="BC555" s="388"/>
      <c r="BD555" s="388"/>
      <c r="BE555" s="388"/>
      <c r="BF555" s="388"/>
      <c r="BG555" s="388"/>
      <c r="BH555" s="388"/>
      <c r="BI555" s="388"/>
      <c r="BJ555" s="388"/>
      <c r="BK555" s="388"/>
      <c r="BL555" s="388"/>
      <c r="BM555" s="388"/>
      <c r="BN555" s="388"/>
      <c r="BO555" s="388">
        <v>25.98</v>
      </c>
      <c r="BP555" s="388">
        <v>0</v>
      </c>
      <c r="BQ555" s="388">
        <v>23.98</v>
      </c>
      <c r="BR555" s="391">
        <v>2</v>
      </c>
      <c r="BS555" s="388">
        <v>18.38</v>
      </c>
      <c r="BT555" s="391">
        <v>5</v>
      </c>
      <c r="BU555" s="388">
        <v>17.98</v>
      </c>
      <c r="BV555" s="391">
        <v>10</v>
      </c>
      <c r="BW555" s="388">
        <v>16.98</v>
      </c>
      <c r="BX555" s="391">
        <v>10</v>
      </c>
      <c r="BY555" s="388">
        <v>16.98</v>
      </c>
    </row>
    <row r="556" spans="1:77" x14ac:dyDescent="0.25">
      <c r="A556" s="376" t="s">
        <v>1500</v>
      </c>
      <c r="B556" s="376"/>
      <c r="C556" s="392"/>
      <c r="D556" s="392"/>
      <c r="E556" s="376"/>
      <c r="F556" s="376"/>
      <c r="G556" s="376"/>
      <c r="H556" s="376"/>
      <c r="I556" s="376"/>
      <c r="J556" s="376"/>
      <c r="K556" s="376"/>
      <c r="L556" s="376" t="str">
        <f t="shared" si="8"/>
        <v/>
      </c>
      <c r="M556" s="376"/>
      <c r="N556" s="376"/>
      <c r="O556" s="376"/>
      <c r="P556" s="376"/>
      <c r="Q556" s="376"/>
      <c r="R556" s="376"/>
      <c r="S556" s="376"/>
      <c r="T556" s="376"/>
      <c r="U556" s="376"/>
      <c r="V556" s="376"/>
      <c r="W556" s="376"/>
      <c r="X556" s="376"/>
      <c r="Y556" s="376"/>
      <c r="Z556" s="376"/>
      <c r="AA556" s="376"/>
      <c r="AB556" s="376"/>
      <c r="AC556" s="376"/>
      <c r="AD556" s="376"/>
      <c r="AE556" s="394"/>
      <c r="AF556" s="376"/>
      <c r="AG556" s="376"/>
      <c r="AH556" s="376"/>
      <c r="AI556" s="376"/>
      <c r="AJ556" s="376"/>
      <c r="AK556" s="376"/>
      <c r="AL556" s="376"/>
      <c r="AM556" s="376"/>
      <c r="AN556" s="376"/>
      <c r="AO556" s="376"/>
      <c r="AP556" s="376"/>
      <c r="AQ556" s="376"/>
      <c r="AR556" s="376"/>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v>24.25</v>
      </c>
      <c r="BP556" s="376">
        <v>0</v>
      </c>
      <c r="BQ556" s="376">
        <v>22.35</v>
      </c>
      <c r="BR556" s="393">
        <v>5</v>
      </c>
      <c r="BS556" s="376">
        <v>20.65</v>
      </c>
      <c r="BT556" s="393">
        <v>10</v>
      </c>
      <c r="BU556" s="376">
        <v>18.190000000000001</v>
      </c>
      <c r="BV556" s="393">
        <v>15</v>
      </c>
      <c r="BW556" s="376">
        <v>16.989999999999998</v>
      </c>
      <c r="BX556" s="393">
        <v>25</v>
      </c>
      <c r="BY556" s="376">
        <v>16.29</v>
      </c>
    </row>
    <row r="557" spans="1:77" x14ac:dyDescent="0.25">
      <c r="A557" s="388" t="s">
        <v>1499</v>
      </c>
      <c r="B557" s="388"/>
      <c r="C557" s="388"/>
      <c r="D557" s="389"/>
      <c r="E557" s="388"/>
      <c r="F557" s="388"/>
      <c r="G557" s="388"/>
      <c r="H557" s="388"/>
      <c r="I557" s="388"/>
      <c r="J557" s="388"/>
      <c r="K557" s="388"/>
      <c r="L557" s="388" t="str">
        <f t="shared" si="8"/>
        <v/>
      </c>
      <c r="M557" s="388"/>
      <c r="N557" s="388"/>
      <c r="O557" s="388"/>
      <c r="P557" s="388"/>
      <c r="Q557" s="388"/>
      <c r="R557" s="388"/>
      <c r="S557" s="388"/>
      <c r="T557" s="388"/>
      <c r="U557" s="388"/>
      <c r="V557" s="388"/>
      <c r="W557" s="388"/>
      <c r="X557" s="388"/>
      <c r="Y557" s="388"/>
      <c r="Z557" s="388"/>
      <c r="AA557" s="388"/>
      <c r="AB557" s="388"/>
      <c r="AC557" s="388"/>
      <c r="AD557" s="388"/>
      <c r="AE557" s="390"/>
      <c r="AF557" s="388"/>
      <c r="AG557" s="388"/>
      <c r="AH557" s="388"/>
      <c r="AI557" s="388"/>
      <c r="AJ557" s="388"/>
      <c r="AK557" s="388"/>
      <c r="AL557" s="388"/>
      <c r="AM557" s="388"/>
      <c r="AN557" s="388"/>
      <c r="AO557" s="388"/>
      <c r="AP557" s="388"/>
      <c r="AQ557" s="388"/>
      <c r="AR557" s="388"/>
      <c r="AS557" s="388"/>
      <c r="AT557" s="388"/>
      <c r="AU557" s="388"/>
      <c r="AV557" s="388"/>
      <c r="AW557" s="388"/>
      <c r="AX557" s="388"/>
      <c r="AY557" s="388"/>
      <c r="AZ557" s="388"/>
      <c r="BA557" s="388"/>
      <c r="BB557" s="388"/>
      <c r="BC557" s="388"/>
      <c r="BD557" s="388"/>
      <c r="BE557" s="388"/>
      <c r="BF557" s="388"/>
      <c r="BG557" s="388"/>
      <c r="BH557" s="388"/>
      <c r="BI557" s="388"/>
      <c r="BJ557" s="388"/>
      <c r="BK557" s="388"/>
      <c r="BL557" s="388"/>
      <c r="BM557" s="388"/>
      <c r="BN557" s="388"/>
      <c r="BO557" s="388">
        <v>24.49</v>
      </c>
      <c r="BP557" s="388">
        <v>0</v>
      </c>
      <c r="BQ557" s="388">
        <v>22.15</v>
      </c>
      <c r="BR557" s="391">
        <v>5</v>
      </c>
      <c r="BS557" s="388">
        <v>20.85</v>
      </c>
      <c r="BT557" s="391">
        <v>10</v>
      </c>
      <c r="BU557" s="388">
        <v>18.39</v>
      </c>
      <c r="BV557" s="391">
        <v>15</v>
      </c>
      <c r="BW557" s="388">
        <v>17.149999999999999</v>
      </c>
      <c r="BX557" s="391">
        <v>25</v>
      </c>
      <c r="BY557" s="388">
        <v>16.39</v>
      </c>
    </row>
    <row r="558" spans="1:77" x14ac:dyDescent="0.25">
      <c r="A558" s="376" t="s">
        <v>30</v>
      </c>
      <c r="B558" s="376"/>
      <c r="C558" s="376"/>
      <c r="D558" s="392"/>
      <c r="E558" s="376"/>
      <c r="F558" s="376"/>
      <c r="G558" s="376"/>
      <c r="H558" s="376"/>
      <c r="I558" s="376"/>
      <c r="J558" s="376"/>
      <c r="K558" s="376"/>
      <c r="L558" s="376" t="str">
        <f t="shared" si="8"/>
        <v/>
      </c>
      <c r="M558" s="376"/>
      <c r="N558" s="376"/>
      <c r="O558" s="376"/>
      <c r="P558" s="376"/>
      <c r="Q558" s="376"/>
      <c r="R558" s="376"/>
      <c r="S558" s="376"/>
      <c r="T558" s="376"/>
      <c r="U558" s="376"/>
      <c r="V558" s="376"/>
      <c r="W558" s="376"/>
      <c r="X558" s="376"/>
      <c r="Y558" s="376"/>
      <c r="Z558" s="376"/>
      <c r="AA558" s="376"/>
      <c r="AB558" s="376"/>
      <c r="AC558" s="376"/>
      <c r="AD558" s="376"/>
      <c r="AE558" s="394"/>
      <c r="AF558" s="376"/>
      <c r="AG558" s="376"/>
      <c r="AH558" s="376"/>
      <c r="AI558" s="376"/>
      <c r="AJ558" s="376"/>
      <c r="AK558" s="376"/>
      <c r="AL558" s="376"/>
      <c r="AM558" s="376"/>
      <c r="AN558" s="376"/>
      <c r="AO558" s="376"/>
      <c r="AP558" s="376"/>
      <c r="AQ558" s="376"/>
      <c r="AR558" s="376"/>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v>20.99</v>
      </c>
      <c r="BP558" s="376">
        <v>0</v>
      </c>
      <c r="BQ558" s="376">
        <v>20.39</v>
      </c>
      <c r="BR558" s="393">
        <v>2</v>
      </c>
      <c r="BS558" s="376">
        <v>18.489999999999998</v>
      </c>
      <c r="BT558" s="393">
        <v>5</v>
      </c>
      <c r="BU558" s="376">
        <v>17.989999999999998</v>
      </c>
      <c r="BV558" s="393">
        <v>10</v>
      </c>
      <c r="BW558" s="376">
        <v>17.25</v>
      </c>
      <c r="BX558" s="393">
        <v>15</v>
      </c>
      <c r="BY558" s="376">
        <v>16.79</v>
      </c>
    </row>
    <row r="559" spans="1:77" x14ac:dyDescent="0.25">
      <c r="A559" s="388" t="s">
        <v>119</v>
      </c>
      <c r="B559" s="388"/>
      <c r="C559" s="389"/>
      <c r="D559" s="389"/>
      <c r="E559" s="388"/>
      <c r="F559" s="388"/>
      <c r="G559" s="388"/>
      <c r="H559" s="388"/>
      <c r="I559" s="388"/>
      <c r="J559" s="388"/>
      <c r="K559" s="388"/>
      <c r="L559" s="388" t="str">
        <f t="shared" si="8"/>
        <v/>
      </c>
      <c r="M559" s="388"/>
      <c r="N559" s="388"/>
      <c r="O559" s="388"/>
      <c r="P559" s="388"/>
      <c r="Q559" s="388"/>
      <c r="R559" s="388"/>
      <c r="S559" s="388"/>
      <c r="T559" s="388"/>
      <c r="U559" s="388"/>
      <c r="V559" s="388"/>
      <c r="W559" s="388"/>
      <c r="X559" s="388"/>
      <c r="Y559" s="388"/>
      <c r="Z559" s="388"/>
      <c r="AA559" s="398"/>
      <c r="AB559" s="388"/>
      <c r="AC559" s="388"/>
      <c r="AD559" s="388"/>
      <c r="AE559" s="390"/>
      <c r="AF559" s="388"/>
      <c r="AG559" s="388"/>
      <c r="AH559" s="388"/>
      <c r="AI559" s="388"/>
      <c r="AJ559" s="388"/>
      <c r="AK559" s="388"/>
      <c r="AL559" s="388"/>
      <c r="AM559" s="388"/>
      <c r="AN559" s="388"/>
      <c r="AO559" s="388"/>
      <c r="AP559" s="388"/>
      <c r="AQ559" s="388"/>
      <c r="AR559" s="388"/>
      <c r="AS559" s="388"/>
      <c r="AT559" s="388"/>
      <c r="AU559" s="388"/>
      <c r="AV559" s="388"/>
      <c r="AW559" s="388"/>
      <c r="AX559" s="388"/>
      <c r="AY559" s="388"/>
      <c r="AZ559" s="388"/>
      <c r="BA559" s="388"/>
      <c r="BB559" s="388"/>
      <c r="BC559" s="388"/>
      <c r="BD559" s="388"/>
      <c r="BE559" s="388"/>
      <c r="BF559" s="388"/>
      <c r="BG559" s="388"/>
      <c r="BH559" s="388"/>
      <c r="BI559" s="388"/>
      <c r="BJ559" s="388"/>
      <c r="BK559" s="388"/>
      <c r="BL559" s="388"/>
      <c r="BM559" s="388"/>
      <c r="BN559" s="388"/>
      <c r="BO559" s="388">
        <v>17.89</v>
      </c>
      <c r="BP559" s="388">
        <v>0</v>
      </c>
      <c r="BQ559" s="388">
        <v>17.850000000000001</v>
      </c>
      <c r="BR559" s="391">
        <v>2</v>
      </c>
      <c r="BS559" s="388">
        <v>17.489999999999998</v>
      </c>
      <c r="BT559" s="391">
        <v>5</v>
      </c>
      <c r="BU559" s="388">
        <v>16.79</v>
      </c>
      <c r="BV559" s="391">
        <v>5</v>
      </c>
      <c r="BW559" s="388">
        <v>16.79</v>
      </c>
      <c r="BX559" s="391">
        <v>5</v>
      </c>
      <c r="BY559" s="388">
        <v>16.79</v>
      </c>
    </row>
    <row r="560" spans="1:77" x14ac:dyDescent="0.25">
      <c r="A560" s="376" t="s">
        <v>5</v>
      </c>
      <c r="B560" s="376"/>
      <c r="C560" s="376"/>
      <c r="D560" s="392"/>
      <c r="E560" s="376"/>
      <c r="F560" s="376"/>
      <c r="G560" s="376"/>
      <c r="H560" s="376"/>
      <c r="I560" s="376"/>
      <c r="J560" s="376"/>
      <c r="K560" s="376"/>
      <c r="L560" s="376" t="str">
        <f t="shared" si="8"/>
        <v/>
      </c>
      <c r="M560" s="376"/>
      <c r="N560" s="376"/>
      <c r="O560" s="376"/>
      <c r="P560" s="376"/>
      <c r="Q560" s="376"/>
      <c r="R560" s="376"/>
      <c r="S560" s="376"/>
      <c r="T560" s="376"/>
      <c r="U560" s="376"/>
      <c r="V560" s="376"/>
      <c r="W560" s="376"/>
      <c r="X560" s="376"/>
      <c r="Y560" s="376"/>
      <c r="Z560" s="376"/>
      <c r="AA560" s="388"/>
      <c r="AB560" s="376"/>
      <c r="AC560" s="376"/>
      <c r="AD560" s="376"/>
      <c r="AE560" s="394"/>
      <c r="AF560" s="376"/>
      <c r="AG560" s="376"/>
      <c r="AH560" s="376"/>
      <c r="AI560" s="376"/>
      <c r="AJ560" s="376"/>
      <c r="AK560" s="376"/>
      <c r="AL560" s="376"/>
      <c r="AM560" s="376"/>
      <c r="AN560" s="376"/>
      <c r="AO560" s="376"/>
      <c r="AP560" s="376"/>
      <c r="AQ560" s="376"/>
      <c r="AR560" s="376"/>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v>25.5</v>
      </c>
      <c r="BP560" s="376">
        <v>0</v>
      </c>
      <c r="BQ560" s="376">
        <v>23.95</v>
      </c>
      <c r="BR560" s="393">
        <v>2</v>
      </c>
      <c r="BS560" s="376">
        <v>20.95</v>
      </c>
      <c r="BT560" s="393">
        <v>3</v>
      </c>
      <c r="BU560" s="376">
        <v>19.75</v>
      </c>
      <c r="BV560" s="393">
        <v>4</v>
      </c>
      <c r="BW560" s="376">
        <v>18.89</v>
      </c>
      <c r="BX560" s="393">
        <v>5</v>
      </c>
      <c r="BY560" s="376">
        <v>17.350000000000001</v>
      </c>
    </row>
    <row r="561" spans="1:77" x14ac:dyDescent="0.25">
      <c r="A561" s="388" t="s">
        <v>127</v>
      </c>
      <c r="B561" s="388"/>
      <c r="C561" s="388"/>
      <c r="D561" s="389"/>
      <c r="E561" s="388"/>
      <c r="F561" s="388"/>
      <c r="G561" s="388"/>
      <c r="H561" s="388"/>
      <c r="I561" s="388"/>
      <c r="J561" s="388"/>
      <c r="K561" s="388"/>
      <c r="L561" s="388" t="str">
        <f t="shared" si="8"/>
        <v/>
      </c>
      <c r="M561" s="388"/>
      <c r="N561" s="388"/>
      <c r="O561" s="388"/>
      <c r="P561" s="388"/>
      <c r="Q561" s="388"/>
      <c r="R561" s="388"/>
      <c r="S561" s="388"/>
      <c r="T561" s="388"/>
      <c r="U561" s="388"/>
      <c r="V561" s="388"/>
      <c r="W561" s="388"/>
      <c r="X561" s="388"/>
      <c r="Y561" s="388"/>
      <c r="Z561" s="388"/>
      <c r="AA561" s="388"/>
      <c r="AB561" s="388"/>
      <c r="AC561" s="388"/>
      <c r="AD561" s="388"/>
      <c r="AE561" s="390"/>
      <c r="AF561" s="388"/>
      <c r="AG561" s="388"/>
      <c r="AH561" s="388"/>
      <c r="AI561" s="388"/>
      <c r="AJ561" s="388"/>
      <c r="AK561" s="388"/>
      <c r="AL561" s="388"/>
      <c r="AM561" s="388"/>
      <c r="AN561" s="388"/>
      <c r="AO561" s="388"/>
      <c r="AP561" s="388"/>
      <c r="AQ561" s="388"/>
      <c r="AR561" s="388"/>
      <c r="AS561" s="388"/>
      <c r="AT561" s="388"/>
      <c r="AU561" s="388"/>
      <c r="AV561" s="388"/>
      <c r="AW561" s="388"/>
      <c r="AX561" s="388"/>
      <c r="AY561" s="388"/>
      <c r="AZ561" s="388"/>
      <c r="BA561" s="388"/>
      <c r="BB561" s="388"/>
      <c r="BC561" s="388"/>
      <c r="BD561" s="388"/>
      <c r="BE561" s="388"/>
      <c r="BF561" s="388"/>
      <c r="BG561" s="388"/>
      <c r="BH561" s="388"/>
      <c r="BI561" s="388"/>
      <c r="BJ561" s="388"/>
      <c r="BK561" s="388"/>
      <c r="BL561" s="388"/>
      <c r="BM561" s="388"/>
      <c r="BN561" s="388"/>
      <c r="BO561" s="388">
        <v>25.99</v>
      </c>
      <c r="BP561" s="388">
        <v>0</v>
      </c>
      <c r="BQ561" s="388">
        <v>22.19</v>
      </c>
      <c r="BR561" s="391">
        <v>2</v>
      </c>
      <c r="BS561" s="388">
        <v>20.49</v>
      </c>
      <c r="BT561" s="391">
        <v>5</v>
      </c>
      <c r="BU561" s="388">
        <v>19.75</v>
      </c>
      <c r="BV561" s="391">
        <v>7</v>
      </c>
      <c r="BW561" s="388">
        <v>19.350000000000001</v>
      </c>
      <c r="BX561" s="391">
        <v>10</v>
      </c>
      <c r="BY561" s="388">
        <v>18.29</v>
      </c>
    </row>
    <row r="562" spans="1:77" x14ac:dyDescent="0.25">
      <c r="A562" s="376" t="s">
        <v>1805</v>
      </c>
      <c r="B562" s="376"/>
      <c r="C562" s="376"/>
      <c r="D562" s="392"/>
      <c r="E562" s="376"/>
      <c r="F562" s="376"/>
      <c r="G562" s="376"/>
      <c r="H562" s="376"/>
      <c r="I562" s="376"/>
      <c r="J562" s="376"/>
      <c r="K562" s="376"/>
      <c r="L562" s="376" t="str">
        <f t="shared" si="8"/>
        <v/>
      </c>
      <c r="M562" s="376"/>
      <c r="N562" s="376"/>
      <c r="O562" s="376"/>
      <c r="P562" s="376"/>
      <c r="Q562" s="376"/>
      <c r="R562" s="376"/>
      <c r="S562" s="376"/>
      <c r="T562" s="376"/>
      <c r="U562" s="376"/>
      <c r="V562" s="376"/>
      <c r="W562" s="376"/>
      <c r="X562" s="376"/>
      <c r="Y562" s="376"/>
      <c r="Z562" s="376"/>
      <c r="AA562" s="388"/>
      <c r="AB562" s="376"/>
      <c r="AC562" s="376"/>
      <c r="AD562" s="376"/>
      <c r="AE562" s="394"/>
      <c r="AF562" s="376"/>
      <c r="AG562" s="376"/>
      <c r="AH562" s="376"/>
      <c r="AI562" s="376"/>
      <c r="AJ562" s="376"/>
      <c r="AK562" s="376"/>
      <c r="AL562" s="376"/>
      <c r="AM562" s="376"/>
      <c r="AN562" s="376"/>
      <c r="AO562" s="376"/>
      <c r="AP562" s="376"/>
      <c r="AQ562" s="376"/>
      <c r="AR562" s="376"/>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v>22.013333329999998</v>
      </c>
      <c r="BP562" s="376">
        <v>0</v>
      </c>
      <c r="BQ562" s="376">
        <v>20.637499999999999</v>
      </c>
      <c r="BR562" s="393">
        <v>2</v>
      </c>
      <c r="BS562" s="376">
        <v>19.260000000000002</v>
      </c>
      <c r="BT562" s="393">
        <v>4</v>
      </c>
      <c r="BU562" s="376">
        <v>18.34444444</v>
      </c>
      <c r="BV562" s="393">
        <v>4</v>
      </c>
      <c r="BW562" s="376">
        <v>18.34444444</v>
      </c>
      <c r="BX562" s="393">
        <v>4</v>
      </c>
      <c r="BY562" s="376">
        <v>18.34444444</v>
      </c>
    </row>
    <row r="563" spans="1:77" x14ac:dyDescent="0.25">
      <c r="A563" s="388" t="s">
        <v>1806</v>
      </c>
      <c r="B563" s="388"/>
      <c r="C563" s="388"/>
      <c r="D563" s="389"/>
      <c r="E563" s="388"/>
      <c r="F563" s="388"/>
      <c r="G563" s="388"/>
      <c r="H563" s="388"/>
      <c r="I563" s="388"/>
      <c r="J563" s="388"/>
      <c r="K563" s="388"/>
      <c r="L563" s="388" t="str">
        <f t="shared" si="8"/>
        <v/>
      </c>
      <c r="M563" s="388"/>
      <c r="N563" s="388"/>
      <c r="O563" s="388"/>
      <c r="P563" s="388"/>
      <c r="Q563" s="388"/>
      <c r="R563" s="388"/>
      <c r="S563" s="388"/>
      <c r="T563" s="388"/>
      <c r="U563" s="388"/>
      <c r="V563" s="388"/>
      <c r="W563" s="388"/>
      <c r="X563" s="388"/>
      <c r="Y563" s="388"/>
      <c r="Z563" s="388"/>
      <c r="AA563" s="388"/>
      <c r="AB563" s="388"/>
      <c r="AC563" s="388"/>
      <c r="AD563" s="388"/>
      <c r="AE563" s="390"/>
      <c r="AF563" s="388"/>
      <c r="AG563" s="388"/>
      <c r="AH563" s="388"/>
      <c r="AI563" s="388"/>
      <c r="AJ563" s="388"/>
      <c r="AK563" s="388"/>
      <c r="AL563" s="388"/>
      <c r="AM563" s="388"/>
      <c r="AN563" s="388"/>
      <c r="AO563" s="388"/>
      <c r="AP563" s="388"/>
      <c r="AQ563" s="388"/>
      <c r="AR563" s="388"/>
      <c r="AS563" s="388"/>
      <c r="AT563" s="388"/>
      <c r="AU563" s="388"/>
      <c r="AV563" s="388"/>
      <c r="AW563" s="388"/>
      <c r="AX563" s="388"/>
      <c r="AY563" s="388"/>
      <c r="AZ563" s="388"/>
      <c r="BA563" s="388"/>
      <c r="BB563" s="388"/>
      <c r="BC563" s="388"/>
      <c r="BD563" s="388"/>
      <c r="BE563" s="388"/>
      <c r="BF563" s="388"/>
      <c r="BG563" s="388"/>
      <c r="BH563" s="388"/>
      <c r="BI563" s="388"/>
      <c r="BJ563" s="388"/>
      <c r="BK563" s="388"/>
      <c r="BL563" s="388"/>
      <c r="BM563" s="388"/>
      <c r="BN563" s="388"/>
      <c r="BO563" s="388">
        <v>22.146666669999998</v>
      </c>
      <c r="BP563" s="388">
        <v>0</v>
      </c>
      <c r="BQ563" s="388">
        <v>20.762499999999999</v>
      </c>
      <c r="BR563" s="391">
        <v>4</v>
      </c>
      <c r="BS563" s="388">
        <v>19.38</v>
      </c>
      <c r="BT563" s="391">
        <v>8</v>
      </c>
      <c r="BU563" s="388">
        <v>18.455555560000001</v>
      </c>
      <c r="BV563" s="391">
        <v>8</v>
      </c>
      <c r="BW563" s="388">
        <v>18.455555560000001</v>
      </c>
      <c r="BX563" s="391">
        <v>8</v>
      </c>
      <c r="BY563" s="388">
        <v>18.455555560000001</v>
      </c>
    </row>
    <row r="564" spans="1:77" x14ac:dyDescent="0.25">
      <c r="A564" s="376" t="s">
        <v>1807</v>
      </c>
      <c r="B564" s="376"/>
      <c r="C564" s="376"/>
      <c r="D564" s="392"/>
      <c r="E564" s="376"/>
      <c r="F564" s="376"/>
      <c r="G564" s="376"/>
      <c r="H564" s="376"/>
      <c r="I564" s="376"/>
      <c r="J564" s="376"/>
      <c r="K564" s="376"/>
      <c r="L564" s="376" t="str">
        <f t="shared" si="8"/>
        <v/>
      </c>
      <c r="M564" s="376"/>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c r="AK564" s="376"/>
      <c r="AL564" s="376"/>
      <c r="AM564" s="376"/>
      <c r="AN564" s="376"/>
      <c r="AO564" s="376"/>
      <c r="AP564" s="376"/>
      <c r="AQ564" s="376"/>
      <c r="AR564" s="376"/>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v>22.146666669999998</v>
      </c>
      <c r="BP564" s="376">
        <v>0</v>
      </c>
      <c r="BQ564" s="376">
        <v>20.762499999999999</v>
      </c>
      <c r="BR564" s="393">
        <v>4</v>
      </c>
      <c r="BS564" s="376">
        <v>19.38</v>
      </c>
      <c r="BT564" s="393">
        <v>8</v>
      </c>
      <c r="BU564" s="376">
        <v>18.455555560000001</v>
      </c>
      <c r="BV564" s="393">
        <v>8</v>
      </c>
      <c r="BW564" s="376">
        <v>18.455555560000001</v>
      </c>
      <c r="BX564" s="393">
        <v>8</v>
      </c>
      <c r="BY564" s="376">
        <v>18.455555560000001</v>
      </c>
    </row>
    <row r="565" spans="1:77" x14ac:dyDescent="0.25">
      <c r="A565" s="388" t="s">
        <v>116</v>
      </c>
      <c r="B565" s="388"/>
      <c r="C565" s="389"/>
      <c r="D565" s="389"/>
      <c r="E565" s="388"/>
      <c r="F565" s="388"/>
      <c r="G565" s="388"/>
      <c r="H565" s="388"/>
      <c r="I565" s="388"/>
      <c r="J565" s="388"/>
      <c r="K565" s="388"/>
      <c r="L565" s="388" t="str">
        <f t="shared" si="8"/>
        <v/>
      </c>
      <c r="M565" s="388"/>
      <c r="N565" s="388"/>
      <c r="O565" s="388"/>
      <c r="P565" s="388"/>
      <c r="Q565" s="388"/>
      <c r="R565" s="388"/>
      <c r="S565" s="388"/>
      <c r="T565" s="388"/>
      <c r="U565" s="388"/>
      <c r="V565" s="388"/>
      <c r="W565" s="388"/>
      <c r="X565" s="388"/>
      <c r="Y565" s="388"/>
      <c r="Z565" s="388"/>
      <c r="AA565" s="388"/>
      <c r="AB565" s="388"/>
      <c r="AC565" s="388"/>
      <c r="AD565" s="388"/>
      <c r="AE565" s="390"/>
      <c r="AF565" s="388"/>
      <c r="AG565" s="388"/>
      <c r="AH565" s="388"/>
      <c r="AI565" s="388"/>
      <c r="AJ565" s="388"/>
      <c r="AK565" s="388"/>
      <c r="AL565" s="388"/>
      <c r="AM565" s="388"/>
      <c r="AN565" s="388"/>
      <c r="AO565" s="388"/>
      <c r="AP565" s="388"/>
      <c r="AQ565" s="388"/>
      <c r="AR565" s="388"/>
      <c r="AS565" s="388"/>
      <c r="AT565" s="388"/>
      <c r="AU565" s="388"/>
      <c r="AV565" s="388"/>
      <c r="AW565" s="388"/>
      <c r="AX565" s="388"/>
      <c r="AY565" s="388"/>
      <c r="AZ565" s="388"/>
      <c r="BA565" s="388"/>
      <c r="BB565" s="388"/>
      <c r="BC565" s="388"/>
      <c r="BD565" s="388"/>
      <c r="BE565" s="388"/>
      <c r="BF565" s="388"/>
      <c r="BG565" s="388"/>
      <c r="BH565" s="388"/>
      <c r="BI565" s="388"/>
      <c r="BJ565" s="388"/>
      <c r="BK565" s="388"/>
      <c r="BL565" s="388"/>
      <c r="BM565" s="388"/>
      <c r="BN565" s="388"/>
      <c r="BO565" s="388">
        <v>26.95</v>
      </c>
      <c r="BP565" s="388">
        <v>0</v>
      </c>
      <c r="BQ565" s="388">
        <v>24.89</v>
      </c>
      <c r="BR565" s="391">
        <v>2</v>
      </c>
      <c r="BS565" s="388">
        <v>22.99</v>
      </c>
      <c r="BT565" s="391">
        <v>5</v>
      </c>
      <c r="BU565" s="388">
        <v>21.65</v>
      </c>
      <c r="BV565" s="391">
        <v>10</v>
      </c>
      <c r="BW565" s="388">
        <v>20.05</v>
      </c>
      <c r="BX565" s="391">
        <v>15</v>
      </c>
      <c r="BY565" s="388">
        <v>19.05</v>
      </c>
    </row>
    <row r="566" spans="1:77" x14ac:dyDescent="0.25">
      <c r="A566" s="376" t="s">
        <v>1461</v>
      </c>
      <c r="B566" s="376"/>
      <c r="C566" s="376"/>
      <c r="D566" s="392"/>
      <c r="E566" s="376"/>
      <c r="F566" s="376"/>
      <c r="G566" s="376"/>
      <c r="H566" s="376"/>
      <c r="I566" s="376"/>
      <c r="J566" s="376"/>
      <c r="K566" s="376"/>
      <c r="L566" s="376" t="str">
        <f t="shared" si="8"/>
        <v/>
      </c>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v>27.49</v>
      </c>
      <c r="BP566" s="376">
        <v>0</v>
      </c>
      <c r="BQ566" s="376">
        <v>26.99</v>
      </c>
      <c r="BR566" s="393">
        <v>3</v>
      </c>
      <c r="BS566" s="376">
        <v>25.99</v>
      </c>
      <c r="BT566" s="393">
        <v>5</v>
      </c>
      <c r="BU566" s="376">
        <v>24.949000000000002</v>
      </c>
      <c r="BV566" s="393">
        <v>7</v>
      </c>
      <c r="BW566" s="376">
        <v>21.99</v>
      </c>
      <c r="BX566" s="393">
        <v>10</v>
      </c>
      <c r="BY566" s="376">
        <v>19.75</v>
      </c>
    </row>
    <row r="567" spans="1:77" x14ac:dyDescent="0.25">
      <c r="A567" s="388" t="s">
        <v>60</v>
      </c>
      <c r="B567" s="388"/>
      <c r="C567" s="388"/>
      <c r="D567" s="389"/>
      <c r="E567" s="388"/>
      <c r="F567" s="388"/>
      <c r="G567" s="388"/>
      <c r="H567" s="388"/>
      <c r="I567" s="388"/>
      <c r="J567" s="388"/>
      <c r="K567" s="388"/>
      <c r="L567" s="388" t="str">
        <f t="shared" si="8"/>
        <v/>
      </c>
      <c r="M567" s="388"/>
      <c r="N567" s="388"/>
      <c r="O567" s="388"/>
      <c r="P567" s="388"/>
      <c r="Q567" s="388"/>
      <c r="R567" s="388"/>
      <c r="S567" s="388"/>
      <c r="T567" s="376"/>
      <c r="U567" s="388"/>
      <c r="V567" s="388"/>
      <c r="W567" s="388"/>
      <c r="X567" s="388"/>
      <c r="Y567" s="388"/>
      <c r="Z567" s="388"/>
      <c r="AA567" s="388"/>
      <c r="AB567" s="388"/>
      <c r="AC567" s="388"/>
      <c r="AD567" s="388"/>
      <c r="AE567" s="397"/>
      <c r="AF567" s="388"/>
      <c r="AG567" s="388"/>
      <c r="AH567" s="388"/>
      <c r="AI567" s="388"/>
      <c r="AJ567" s="388"/>
      <c r="AK567" s="388"/>
      <c r="AL567" s="388"/>
      <c r="AM567" s="388"/>
      <c r="AN567" s="388"/>
      <c r="AO567" s="388"/>
      <c r="AP567" s="388"/>
      <c r="AQ567" s="388"/>
      <c r="AR567" s="388"/>
      <c r="AS567" s="388"/>
      <c r="AT567" s="388"/>
      <c r="AU567" s="388"/>
      <c r="AV567" s="388"/>
      <c r="AW567" s="388"/>
      <c r="AX567" s="388"/>
      <c r="AY567" s="388"/>
      <c r="AZ567" s="388"/>
      <c r="BA567" s="388"/>
      <c r="BB567" s="388"/>
      <c r="BC567" s="388"/>
      <c r="BD567" s="388"/>
      <c r="BE567" s="388"/>
      <c r="BF567" s="388"/>
      <c r="BG567" s="388"/>
      <c r="BH567" s="388"/>
      <c r="BI567" s="388"/>
      <c r="BJ567" s="388"/>
      <c r="BK567" s="388"/>
      <c r="BL567" s="388"/>
      <c r="BM567" s="388"/>
      <c r="BN567" s="388"/>
      <c r="BO567" s="388">
        <v>24.99</v>
      </c>
      <c r="BP567" s="388">
        <v>0</v>
      </c>
      <c r="BQ567" s="388">
        <v>22.49</v>
      </c>
      <c r="BR567" s="391">
        <v>2</v>
      </c>
      <c r="BS567" s="388">
        <v>21.49</v>
      </c>
      <c r="BT567" s="391">
        <v>5</v>
      </c>
      <c r="BU567" s="388">
        <v>20.99</v>
      </c>
      <c r="BV567" s="391">
        <v>7</v>
      </c>
      <c r="BW567" s="388">
        <v>20.49</v>
      </c>
      <c r="BX567" s="391">
        <v>10</v>
      </c>
      <c r="BY567" s="388">
        <v>19.79</v>
      </c>
    </row>
    <row r="568" spans="1:77" x14ac:dyDescent="0.25">
      <c r="A568" s="376" t="s">
        <v>1462</v>
      </c>
      <c r="B568" s="376"/>
      <c r="C568" s="376"/>
      <c r="D568" s="392"/>
      <c r="E568" s="376"/>
      <c r="F568" s="376"/>
      <c r="G568" s="376"/>
      <c r="H568" s="376"/>
      <c r="I568" s="376"/>
      <c r="J568" s="376"/>
      <c r="K568" s="376"/>
      <c r="L568" s="376" t="str">
        <f t="shared" si="8"/>
        <v/>
      </c>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v>26.99</v>
      </c>
      <c r="BP568" s="376">
        <v>0</v>
      </c>
      <c r="BQ568" s="376">
        <v>25.99</v>
      </c>
      <c r="BR568" s="393">
        <v>3</v>
      </c>
      <c r="BS568" s="376">
        <v>24.99</v>
      </c>
      <c r="BT568" s="393">
        <v>5</v>
      </c>
      <c r="BU568" s="376">
        <v>23.99</v>
      </c>
      <c r="BV568" s="393">
        <v>7</v>
      </c>
      <c r="BW568" s="376">
        <v>22.99</v>
      </c>
      <c r="BX568" s="393">
        <v>20</v>
      </c>
      <c r="BY568" s="376">
        <v>19.976470588235294</v>
      </c>
    </row>
    <row r="569" spans="1:77" x14ac:dyDescent="0.25">
      <c r="A569" s="388" t="s">
        <v>1685</v>
      </c>
      <c r="B569" s="388"/>
      <c r="C569" s="389"/>
      <c r="D569" s="389"/>
      <c r="E569" s="388"/>
      <c r="F569" s="388"/>
      <c r="G569" s="388"/>
      <c r="H569" s="388"/>
      <c r="I569" s="388"/>
      <c r="J569" s="388"/>
      <c r="K569" s="388"/>
      <c r="L569" s="388" t="str">
        <f t="shared" si="8"/>
        <v/>
      </c>
      <c r="M569" s="388"/>
      <c r="N569" s="388"/>
      <c r="O569" s="388"/>
      <c r="P569" s="388"/>
      <c r="Q569" s="388"/>
      <c r="R569" s="388"/>
      <c r="S569" s="388"/>
      <c r="T569" s="388"/>
      <c r="U569" s="388"/>
      <c r="V569" s="388"/>
      <c r="W569" s="388"/>
      <c r="X569" s="388"/>
      <c r="Y569" s="388"/>
      <c r="Z569" s="388"/>
      <c r="AA569" s="388"/>
      <c r="AB569" s="388"/>
      <c r="AC569" s="388"/>
      <c r="AD569" s="388"/>
      <c r="AE569" s="390"/>
      <c r="AF569" s="388"/>
      <c r="AG569" s="388"/>
      <c r="AH569" s="388"/>
      <c r="AI569" s="388"/>
      <c r="AJ569" s="388"/>
      <c r="AK569" s="388"/>
      <c r="AL569" s="388"/>
      <c r="AM569" s="388"/>
      <c r="AN569" s="388"/>
      <c r="AO569" s="388"/>
      <c r="AP569" s="388"/>
      <c r="AQ569" s="388"/>
      <c r="AR569" s="388"/>
      <c r="AS569" s="388"/>
      <c r="AT569" s="388"/>
      <c r="AU569" s="388"/>
      <c r="AV569" s="388"/>
      <c r="AW569" s="388"/>
      <c r="AX569" s="388"/>
      <c r="AY569" s="388"/>
      <c r="AZ569" s="388"/>
      <c r="BA569" s="388"/>
      <c r="BB569" s="388"/>
      <c r="BC569" s="388"/>
      <c r="BD569" s="388"/>
      <c r="BE569" s="388"/>
      <c r="BF569" s="388"/>
      <c r="BG569" s="388"/>
      <c r="BH569" s="388"/>
      <c r="BI569" s="388"/>
      <c r="BJ569" s="388"/>
      <c r="BK569" s="388"/>
      <c r="BL569" s="388"/>
      <c r="BM569" s="388"/>
      <c r="BN569" s="388"/>
      <c r="BO569" s="388">
        <v>31.99</v>
      </c>
      <c r="BP569" s="388">
        <v>0</v>
      </c>
      <c r="BQ569" s="388">
        <v>29.99</v>
      </c>
      <c r="BR569" s="391">
        <v>2</v>
      </c>
      <c r="BS569" s="388">
        <v>26.49</v>
      </c>
      <c r="BT569" s="391">
        <v>5</v>
      </c>
      <c r="BU569" s="388">
        <v>24.99</v>
      </c>
      <c r="BV569" s="391">
        <v>10</v>
      </c>
      <c r="BW569" s="388">
        <v>22.99</v>
      </c>
      <c r="BX569" s="391">
        <v>15</v>
      </c>
      <c r="BY569" s="388">
        <v>20.49</v>
      </c>
    </row>
    <row r="570" spans="1:77" x14ac:dyDescent="0.25">
      <c r="A570" s="376" t="s">
        <v>1486</v>
      </c>
      <c r="B570" s="376"/>
      <c r="C570" s="376"/>
      <c r="D570" s="392"/>
      <c r="E570" s="376"/>
      <c r="F570" s="376"/>
      <c r="G570" s="376"/>
      <c r="H570" s="376"/>
      <c r="I570" s="376"/>
      <c r="J570" s="376"/>
      <c r="K570" s="376"/>
      <c r="L570" s="376" t="str">
        <f t="shared" si="8"/>
        <v/>
      </c>
      <c r="M570" s="376"/>
      <c r="N570" s="376"/>
      <c r="O570" s="376"/>
      <c r="P570" s="376"/>
      <c r="Q570" s="376"/>
      <c r="R570" s="376"/>
      <c r="S570" s="376"/>
      <c r="T570" s="376"/>
      <c r="U570" s="376"/>
      <c r="V570" s="376"/>
      <c r="W570" s="376"/>
      <c r="X570" s="376"/>
      <c r="Y570" s="376"/>
      <c r="Z570" s="376"/>
      <c r="AA570" s="388"/>
      <c r="AB570" s="376"/>
      <c r="AC570" s="376"/>
      <c r="AD570" s="376"/>
      <c r="AE570" s="394"/>
      <c r="AF570" s="376"/>
      <c r="AG570" s="376"/>
      <c r="AH570" s="376"/>
      <c r="AI570" s="376"/>
      <c r="AJ570" s="376"/>
      <c r="AK570" s="376"/>
      <c r="AL570" s="376"/>
      <c r="AM570" s="376"/>
      <c r="AN570" s="376"/>
      <c r="AO570" s="376"/>
      <c r="AP570" s="376"/>
      <c r="AQ570" s="376"/>
      <c r="AR570" s="376"/>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v>34.69</v>
      </c>
      <c r="BP570" s="376">
        <v>0</v>
      </c>
      <c r="BQ570" s="376">
        <v>29.49</v>
      </c>
      <c r="BR570" s="393">
        <v>5</v>
      </c>
      <c r="BS570" s="376">
        <v>26.05</v>
      </c>
      <c r="BT570" s="393">
        <v>10</v>
      </c>
      <c r="BU570" s="376">
        <v>24.29</v>
      </c>
      <c r="BV570" s="393">
        <v>15</v>
      </c>
      <c r="BW570" s="376">
        <v>22.55</v>
      </c>
      <c r="BX570" s="393">
        <v>25</v>
      </c>
      <c r="BY570" s="376">
        <v>20.65</v>
      </c>
    </row>
    <row r="571" spans="1:77" x14ac:dyDescent="0.25">
      <c r="A571" s="388" t="s">
        <v>1566</v>
      </c>
      <c r="B571" s="388"/>
      <c r="C571" s="388"/>
      <c r="D571" s="389"/>
      <c r="E571" s="388"/>
      <c r="F571" s="388"/>
      <c r="G571" s="388"/>
      <c r="H571" s="388"/>
      <c r="I571" s="388"/>
      <c r="J571" s="388"/>
      <c r="K571" s="388"/>
      <c r="L571" s="388" t="str">
        <f t="shared" si="8"/>
        <v/>
      </c>
      <c r="M571" s="388"/>
      <c r="N571" s="388"/>
      <c r="O571" s="388"/>
      <c r="P571" s="388"/>
      <c r="Q571" s="388"/>
      <c r="R571" s="388"/>
      <c r="S571" s="388"/>
      <c r="T571" s="388"/>
      <c r="U571" s="388"/>
      <c r="V571" s="388"/>
      <c r="W571" s="388"/>
      <c r="X571" s="388"/>
      <c r="Y571" s="388"/>
      <c r="Z571" s="388"/>
      <c r="AA571" s="388"/>
      <c r="AB571" s="388"/>
      <c r="AC571" s="388"/>
      <c r="AD571" s="388"/>
      <c r="AE571" s="390"/>
      <c r="AF571" s="388"/>
      <c r="AG571" s="388"/>
      <c r="AH571" s="388"/>
      <c r="AI571" s="388"/>
      <c r="AJ571" s="388"/>
      <c r="AK571" s="388"/>
      <c r="AL571" s="388"/>
      <c r="AM571" s="388"/>
      <c r="AN571" s="388"/>
      <c r="AO571" s="388"/>
      <c r="AP571" s="388"/>
      <c r="AQ571" s="388"/>
      <c r="AR571" s="388"/>
      <c r="AS571" s="388"/>
      <c r="AT571" s="388"/>
      <c r="AU571" s="388"/>
      <c r="AV571" s="388"/>
      <c r="AW571" s="388"/>
      <c r="AX571" s="388"/>
      <c r="AY571" s="388"/>
      <c r="AZ571" s="388"/>
      <c r="BA571" s="388"/>
      <c r="BB571" s="388"/>
      <c r="BC571" s="388"/>
      <c r="BD571" s="388"/>
      <c r="BE571" s="388"/>
      <c r="BF571" s="388"/>
      <c r="BG571" s="388"/>
      <c r="BH571" s="388"/>
      <c r="BI571" s="388"/>
      <c r="BJ571" s="388"/>
      <c r="BK571" s="388"/>
      <c r="BL571" s="388"/>
      <c r="BM571" s="388"/>
      <c r="BN571" s="388"/>
      <c r="BO571" s="388">
        <v>28.59</v>
      </c>
      <c r="BP571" s="388">
        <v>0</v>
      </c>
      <c r="BQ571" s="388">
        <v>27.99</v>
      </c>
      <c r="BR571" s="391">
        <v>2</v>
      </c>
      <c r="BS571" s="388">
        <v>26.99</v>
      </c>
      <c r="BT571" s="391">
        <v>4</v>
      </c>
      <c r="BU571" s="388">
        <v>25.99</v>
      </c>
      <c r="BV571" s="391">
        <v>6</v>
      </c>
      <c r="BW571" s="388">
        <v>23.99</v>
      </c>
      <c r="BX571" s="391">
        <v>10</v>
      </c>
      <c r="BY571" s="388">
        <v>21.59</v>
      </c>
    </row>
    <row r="572" spans="1:77" x14ac:dyDescent="0.25">
      <c r="A572" s="376" t="s">
        <v>1568</v>
      </c>
      <c r="B572" s="376"/>
      <c r="C572" s="376"/>
      <c r="D572" s="392"/>
      <c r="E572" s="376"/>
      <c r="F572" s="376"/>
      <c r="G572" s="376"/>
      <c r="H572" s="376"/>
      <c r="I572" s="376"/>
      <c r="J572" s="376"/>
      <c r="K572" s="376"/>
      <c r="L572" s="376" t="str">
        <f t="shared" si="8"/>
        <v/>
      </c>
      <c r="M572" s="376"/>
      <c r="N572" s="376"/>
      <c r="O572" s="376"/>
      <c r="P572" s="376"/>
      <c r="Q572" s="376"/>
      <c r="R572" s="376"/>
      <c r="S572" s="376"/>
      <c r="T572" s="376"/>
      <c r="U572" s="376"/>
      <c r="V572" s="376"/>
      <c r="W572" s="376"/>
      <c r="X572" s="376"/>
      <c r="Y572" s="376"/>
      <c r="Z572" s="376"/>
      <c r="AA572" s="376"/>
      <c r="AB572" s="376"/>
      <c r="AC572" s="376"/>
      <c r="AD572" s="376"/>
      <c r="AE572" s="394"/>
      <c r="AF572" s="376"/>
      <c r="AG572" s="376"/>
      <c r="AH572" s="376"/>
      <c r="AI572" s="376"/>
      <c r="AJ572" s="376"/>
      <c r="AK572" s="376"/>
      <c r="AL572" s="376"/>
      <c r="AM572" s="376"/>
      <c r="AN572" s="376"/>
      <c r="AO572" s="376"/>
      <c r="AP572" s="376"/>
      <c r="AQ572" s="376"/>
      <c r="AR572" s="376"/>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v>28.59</v>
      </c>
      <c r="BP572" s="376">
        <v>0</v>
      </c>
      <c r="BQ572" s="376">
        <v>27.99</v>
      </c>
      <c r="BR572" s="393">
        <v>2</v>
      </c>
      <c r="BS572" s="376">
        <v>26.99</v>
      </c>
      <c r="BT572" s="393">
        <v>4</v>
      </c>
      <c r="BU572" s="376">
        <v>25.99</v>
      </c>
      <c r="BV572" s="393">
        <v>6</v>
      </c>
      <c r="BW572" s="376">
        <v>23.99</v>
      </c>
      <c r="BX572" s="393">
        <v>10</v>
      </c>
      <c r="BY572" s="376">
        <v>21.59</v>
      </c>
    </row>
    <row r="573" spans="1:77" x14ac:dyDescent="0.25">
      <c r="A573" s="388" t="s">
        <v>1567</v>
      </c>
      <c r="B573" s="388"/>
      <c r="C573" s="388"/>
      <c r="D573" s="389"/>
      <c r="E573" s="388"/>
      <c r="F573" s="388"/>
      <c r="G573" s="388"/>
      <c r="H573" s="388"/>
      <c r="I573" s="388"/>
      <c r="J573" s="388"/>
      <c r="K573" s="388"/>
      <c r="L573" s="388" t="str">
        <f t="shared" si="8"/>
        <v/>
      </c>
      <c r="M573" s="388"/>
      <c r="N573" s="388"/>
      <c r="O573" s="388"/>
      <c r="P573" s="388"/>
      <c r="Q573" s="388"/>
      <c r="R573" s="388"/>
      <c r="S573" s="388"/>
      <c r="T573" s="388"/>
      <c r="U573" s="388"/>
      <c r="V573" s="388"/>
      <c r="W573" s="388"/>
      <c r="X573" s="388"/>
      <c r="Y573" s="388"/>
      <c r="Z573" s="388"/>
      <c r="AA573" s="388"/>
      <c r="AB573" s="388"/>
      <c r="AC573" s="388"/>
      <c r="AD573" s="388"/>
      <c r="AE573" s="390"/>
      <c r="AF573" s="388"/>
      <c r="AG573" s="388"/>
      <c r="AH573" s="388"/>
      <c r="AI573" s="388"/>
      <c r="AJ573" s="388"/>
      <c r="AK573" s="388"/>
      <c r="AL573" s="388"/>
      <c r="AM573" s="388"/>
      <c r="AN573" s="388"/>
      <c r="AO573" s="388"/>
      <c r="AP573" s="388"/>
      <c r="AQ573" s="388"/>
      <c r="AR573" s="388"/>
      <c r="AS573" s="388"/>
      <c r="AT573" s="388"/>
      <c r="AU573" s="388"/>
      <c r="AV573" s="388"/>
      <c r="AW573" s="388"/>
      <c r="AX573" s="388"/>
      <c r="AY573" s="388"/>
      <c r="AZ573" s="388"/>
      <c r="BA573" s="388"/>
      <c r="BB573" s="388"/>
      <c r="BC573" s="388"/>
      <c r="BD573" s="388"/>
      <c r="BE573" s="388"/>
      <c r="BF573" s="388"/>
      <c r="BG573" s="388"/>
      <c r="BH573" s="388"/>
      <c r="BI573" s="388"/>
      <c r="BJ573" s="388"/>
      <c r="BK573" s="388"/>
      <c r="BL573" s="388"/>
      <c r="BM573" s="388"/>
      <c r="BN573" s="388"/>
      <c r="BO573" s="388">
        <v>28.59</v>
      </c>
      <c r="BP573" s="388">
        <v>0</v>
      </c>
      <c r="BQ573" s="388">
        <v>27.99</v>
      </c>
      <c r="BR573" s="391">
        <v>2</v>
      </c>
      <c r="BS573" s="388">
        <v>26.99</v>
      </c>
      <c r="BT573" s="391">
        <v>4</v>
      </c>
      <c r="BU573" s="388">
        <v>25.99</v>
      </c>
      <c r="BV573" s="391">
        <v>6</v>
      </c>
      <c r="BW573" s="388">
        <v>23.99</v>
      </c>
      <c r="BX573" s="391">
        <v>10</v>
      </c>
      <c r="BY573" s="388">
        <v>21.59</v>
      </c>
    </row>
    <row r="574" spans="1:77" x14ac:dyDescent="0.25">
      <c r="A574" s="376" t="s">
        <v>1677</v>
      </c>
      <c r="B574" s="376"/>
      <c r="C574" s="376"/>
      <c r="D574" s="392"/>
      <c r="E574" s="376"/>
      <c r="F574" s="376"/>
      <c r="G574" s="376"/>
      <c r="H574" s="376"/>
      <c r="I574" s="376"/>
      <c r="J574" s="376"/>
      <c r="K574" s="376"/>
      <c r="L574" s="376" t="str">
        <f t="shared" si="8"/>
        <v/>
      </c>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v>28.49</v>
      </c>
      <c r="BP574" s="376">
        <v>0</v>
      </c>
      <c r="BQ574" s="376">
        <v>27.99</v>
      </c>
      <c r="BR574" s="393">
        <v>2</v>
      </c>
      <c r="BS574" s="376">
        <v>27.49</v>
      </c>
      <c r="BT574" s="393">
        <v>3</v>
      </c>
      <c r="BU574" s="376">
        <v>26.99</v>
      </c>
      <c r="BV574" s="393">
        <v>5</v>
      </c>
      <c r="BW574" s="376">
        <v>24.99</v>
      </c>
      <c r="BX574" s="393">
        <v>10</v>
      </c>
      <c r="BY574" s="376">
        <v>21.65</v>
      </c>
    </row>
    <row r="575" spans="1:77" x14ac:dyDescent="0.25">
      <c r="A575" s="388" t="s">
        <v>88</v>
      </c>
      <c r="B575" s="388"/>
      <c r="C575" s="388"/>
      <c r="D575" s="389"/>
      <c r="E575" s="388"/>
      <c r="F575" s="388"/>
      <c r="G575" s="388"/>
      <c r="H575" s="388"/>
      <c r="I575" s="388"/>
      <c r="J575" s="388"/>
      <c r="K575" s="388"/>
      <c r="L575" s="388" t="str">
        <f t="shared" si="8"/>
        <v/>
      </c>
      <c r="M575" s="388"/>
      <c r="N575" s="388"/>
      <c r="O575" s="388"/>
      <c r="P575" s="388"/>
      <c r="Q575" s="388"/>
      <c r="R575" s="388"/>
      <c r="S575" s="388"/>
      <c r="T575" s="388"/>
      <c r="U575" s="388"/>
      <c r="V575" s="388"/>
      <c r="W575" s="388"/>
      <c r="X575" s="388"/>
      <c r="Y575" s="388"/>
      <c r="Z575" s="388"/>
      <c r="AA575" s="388"/>
      <c r="AB575" s="388"/>
      <c r="AC575" s="388"/>
      <c r="AD575" s="388"/>
      <c r="AE575" s="390"/>
      <c r="AF575" s="388"/>
      <c r="AG575" s="388"/>
      <c r="AH575" s="388"/>
      <c r="AI575" s="388"/>
      <c r="AJ575" s="388"/>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388"/>
      <c r="BK575" s="388"/>
      <c r="BL575" s="388"/>
      <c r="BM575" s="388"/>
      <c r="BN575" s="388"/>
      <c r="BO575" s="388">
        <v>25.99</v>
      </c>
      <c r="BP575" s="388">
        <v>0</v>
      </c>
      <c r="BQ575" s="388">
        <v>25.85</v>
      </c>
      <c r="BR575" s="391">
        <v>2</v>
      </c>
      <c r="BS575" s="388">
        <v>24.99</v>
      </c>
      <c r="BT575" s="391">
        <v>5</v>
      </c>
      <c r="BU575" s="388">
        <v>23.99</v>
      </c>
      <c r="BV575" s="391">
        <v>10</v>
      </c>
      <c r="BW575" s="388">
        <v>22.99</v>
      </c>
      <c r="BX575" s="391">
        <v>15</v>
      </c>
      <c r="BY575" s="388">
        <v>21.69</v>
      </c>
    </row>
    <row r="576" spans="1:77" x14ac:dyDescent="0.25">
      <c r="A576" s="376" t="s">
        <v>1808</v>
      </c>
      <c r="B576" s="376"/>
      <c r="C576" s="376"/>
      <c r="D576" s="392"/>
      <c r="E576" s="376"/>
      <c r="F576" s="376"/>
      <c r="G576" s="376"/>
      <c r="H576" s="376"/>
      <c r="I576" s="376"/>
      <c r="J576" s="376"/>
      <c r="K576" s="376"/>
      <c r="L576" s="376" t="str">
        <f t="shared" si="8"/>
        <v/>
      </c>
      <c r="M576" s="376"/>
      <c r="N576" s="376"/>
      <c r="O576" s="376"/>
      <c r="P576" s="376"/>
      <c r="Q576" s="376"/>
      <c r="R576" s="376"/>
      <c r="S576" s="376"/>
      <c r="T576" s="376"/>
      <c r="U576" s="376"/>
      <c r="V576" s="376"/>
      <c r="W576" s="376"/>
      <c r="X576" s="376"/>
      <c r="Y576" s="376"/>
      <c r="Z576" s="376"/>
      <c r="AA576" s="388"/>
      <c r="AB576" s="376"/>
      <c r="AC576" s="376"/>
      <c r="AD576" s="376"/>
      <c r="AE576" s="394"/>
      <c r="AF576" s="376"/>
      <c r="AG576" s="376"/>
      <c r="AH576" s="376"/>
      <c r="AI576" s="376"/>
      <c r="AJ576" s="376"/>
      <c r="AK576" s="376"/>
      <c r="AL576" s="376"/>
      <c r="AM576" s="376"/>
      <c r="AN576" s="376"/>
      <c r="AO576" s="376"/>
      <c r="AP576" s="376"/>
      <c r="AQ576" s="376"/>
      <c r="AR576" s="376"/>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v>26.013333329999998</v>
      </c>
      <c r="BP576" s="376">
        <v>0</v>
      </c>
      <c r="BQ576" s="376">
        <v>24.387499999999999</v>
      </c>
      <c r="BR576" s="393">
        <v>4</v>
      </c>
      <c r="BS576" s="376">
        <v>22.76</v>
      </c>
      <c r="BT576" s="393">
        <v>8</v>
      </c>
      <c r="BU576" s="376">
        <v>21.67777778</v>
      </c>
      <c r="BV576" s="393">
        <v>8</v>
      </c>
      <c r="BW576" s="376">
        <v>21.67777778</v>
      </c>
      <c r="BX576" s="393">
        <v>8</v>
      </c>
      <c r="BY576" s="376">
        <v>21.67777778</v>
      </c>
    </row>
    <row r="577" spans="1:77" x14ac:dyDescent="0.25">
      <c r="A577" s="388" t="s">
        <v>1809</v>
      </c>
      <c r="B577" s="388"/>
      <c r="C577" s="388"/>
      <c r="D577" s="389"/>
      <c r="E577" s="388"/>
      <c r="F577" s="388"/>
      <c r="G577" s="388"/>
      <c r="H577" s="388"/>
      <c r="I577" s="388"/>
      <c r="J577" s="388"/>
      <c r="K577" s="388"/>
      <c r="L577" s="388" t="str">
        <f t="shared" si="8"/>
        <v/>
      </c>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388"/>
      <c r="AK577" s="388"/>
      <c r="AL577" s="388"/>
      <c r="AM577" s="388"/>
      <c r="AN577" s="388"/>
      <c r="AO577" s="388"/>
      <c r="AP577" s="388"/>
      <c r="AQ577" s="388"/>
      <c r="AR577" s="388"/>
      <c r="AS577" s="388"/>
      <c r="AT577" s="388"/>
      <c r="AU577" s="388"/>
      <c r="AV577" s="388"/>
      <c r="AW577" s="388"/>
      <c r="AX577" s="388"/>
      <c r="AY577" s="388"/>
      <c r="AZ577" s="388"/>
      <c r="BA577" s="388"/>
      <c r="BB577" s="388"/>
      <c r="BC577" s="388"/>
      <c r="BD577" s="388"/>
      <c r="BE577" s="388"/>
      <c r="BF577" s="388"/>
      <c r="BG577" s="388"/>
      <c r="BH577" s="388"/>
      <c r="BI577" s="388"/>
      <c r="BJ577" s="388"/>
      <c r="BK577" s="388"/>
      <c r="BL577" s="388"/>
      <c r="BM577" s="388"/>
      <c r="BN577" s="388"/>
      <c r="BO577" s="388">
        <v>26.013333329999998</v>
      </c>
      <c r="BP577" s="388">
        <v>0</v>
      </c>
      <c r="BQ577" s="388">
        <v>24.387499999999999</v>
      </c>
      <c r="BR577" s="391">
        <v>4</v>
      </c>
      <c r="BS577" s="388">
        <v>22.76</v>
      </c>
      <c r="BT577" s="391">
        <v>8</v>
      </c>
      <c r="BU577" s="388">
        <v>21.67777778</v>
      </c>
      <c r="BV577" s="391">
        <v>8</v>
      </c>
      <c r="BW577" s="388">
        <v>21.67777778</v>
      </c>
      <c r="BX577" s="391">
        <v>8</v>
      </c>
      <c r="BY577" s="388">
        <v>21.67777778</v>
      </c>
    </row>
    <row r="578" spans="1:77" x14ac:dyDescent="0.25">
      <c r="A578" s="376" t="s">
        <v>95</v>
      </c>
      <c r="B578" s="376"/>
      <c r="C578" s="392"/>
      <c r="D578" s="392"/>
      <c r="E578" s="376"/>
      <c r="F578" s="376"/>
      <c r="G578" s="376"/>
      <c r="H578" s="376"/>
      <c r="I578" s="376"/>
      <c r="J578" s="376"/>
      <c r="K578" s="376"/>
      <c r="L578" s="376" t="str">
        <f t="shared" si="8"/>
        <v/>
      </c>
      <c r="M578" s="376"/>
      <c r="N578" s="376"/>
      <c r="O578" s="376"/>
      <c r="P578" s="376"/>
      <c r="Q578" s="376"/>
      <c r="R578" s="376"/>
      <c r="S578" s="376"/>
      <c r="T578" s="376"/>
      <c r="U578" s="376"/>
      <c r="V578" s="376"/>
      <c r="W578" s="376"/>
      <c r="X578" s="376"/>
      <c r="Y578" s="376"/>
      <c r="Z578" s="376"/>
      <c r="AA578" s="376"/>
      <c r="AB578" s="376"/>
      <c r="AC578" s="376"/>
      <c r="AD578" s="376"/>
      <c r="AE578" s="394"/>
      <c r="AF578" s="376"/>
      <c r="AG578" s="376"/>
      <c r="AH578" s="376"/>
      <c r="AI578" s="376"/>
      <c r="AJ578" s="376"/>
      <c r="AK578" s="376"/>
      <c r="AL578" s="376"/>
      <c r="AM578" s="376"/>
      <c r="AN578" s="376"/>
      <c r="AO578" s="376"/>
      <c r="AP578" s="376"/>
      <c r="AQ578" s="376"/>
      <c r="AR578" s="376"/>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v>31.49</v>
      </c>
      <c r="BP578" s="376">
        <v>0</v>
      </c>
      <c r="BQ578" s="376">
        <v>28.95</v>
      </c>
      <c r="BR578" s="393">
        <v>2</v>
      </c>
      <c r="BS578" s="376">
        <v>26.49</v>
      </c>
      <c r="BT578" s="393">
        <v>5</v>
      </c>
      <c r="BU578" s="376">
        <v>24.99</v>
      </c>
      <c r="BV578" s="393">
        <v>10</v>
      </c>
      <c r="BW578" s="376">
        <v>23.49</v>
      </c>
      <c r="BX578" s="393">
        <v>15</v>
      </c>
      <c r="BY578" s="376">
        <v>22.15</v>
      </c>
    </row>
    <row r="579" spans="1:77" x14ac:dyDescent="0.25">
      <c r="A579" s="388" t="s">
        <v>1493</v>
      </c>
      <c r="B579" s="388"/>
      <c r="C579" s="388"/>
      <c r="D579" s="389"/>
      <c r="E579" s="388"/>
      <c r="F579" s="388"/>
      <c r="G579" s="388"/>
      <c r="H579" s="388"/>
      <c r="I579" s="388"/>
      <c r="J579" s="388"/>
      <c r="K579" s="388"/>
      <c r="L579" s="388" t="str">
        <f t="shared" ref="L579:L642" si="9">IF(C579="X","",(P579 &amp; I579 &amp;J579 &amp;K579 &amp; AA579 &amp; AQ579 &amp; BC579))</f>
        <v/>
      </c>
      <c r="M579" s="388"/>
      <c r="N579" s="388"/>
      <c r="O579" s="388"/>
      <c r="P579" s="388"/>
      <c r="Q579" s="388"/>
      <c r="R579" s="388"/>
      <c r="S579" s="388"/>
      <c r="T579" s="388"/>
      <c r="U579" s="388"/>
      <c r="V579" s="388"/>
      <c r="W579" s="388"/>
      <c r="X579" s="388"/>
      <c r="Y579" s="388"/>
      <c r="Z579" s="388"/>
      <c r="AA579" s="388"/>
      <c r="AB579" s="388"/>
      <c r="AC579" s="388"/>
      <c r="AD579" s="388"/>
      <c r="AE579" s="390"/>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388"/>
      <c r="BK579" s="388"/>
      <c r="BL579" s="388"/>
      <c r="BM579" s="388"/>
      <c r="BN579" s="388"/>
      <c r="BO579" s="388">
        <v>54.15</v>
      </c>
      <c r="BP579" s="388">
        <v>0</v>
      </c>
      <c r="BQ579" s="388">
        <v>46.09</v>
      </c>
      <c r="BR579" s="391">
        <v>5</v>
      </c>
      <c r="BS579" s="388">
        <v>40.65</v>
      </c>
      <c r="BT579" s="391">
        <v>10</v>
      </c>
      <c r="BU579" s="388">
        <v>37.950000000000003</v>
      </c>
      <c r="BV579" s="391">
        <v>15</v>
      </c>
      <c r="BW579" s="388">
        <v>35.25</v>
      </c>
      <c r="BX579" s="391">
        <v>25</v>
      </c>
      <c r="BY579" s="388">
        <v>22.19</v>
      </c>
    </row>
    <row r="580" spans="1:77" x14ac:dyDescent="0.25">
      <c r="A580" s="376" t="s">
        <v>1496</v>
      </c>
      <c r="B580" s="376"/>
      <c r="C580" s="392"/>
      <c r="D580" s="392"/>
      <c r="E580" s="376"/>
      <c r="F580" s="376"/>
      <c r="G580" s="376"/>
      <c r="H580" s="376"/>
      <c r="I580" s="376"/>
      <c r="J580" s="376"/>
      <c r="K580" s="376"/>
      <c r="L580" s="376" t="str">
        <f t="shared" si="9"/>
        <v/>
      </c>
      <c r="M580" s="376"/>
      <c r="N580" s="376"/>
      <c r="O580" s="376"/>
      <c r="P580" s="376"/>
      <c r="Q580" s="376"/>
      <c r="R580" s="376"/>
      <c r="S580" s="376"/>
      <c r="T580" s="376"/>
      <c r="U580" s="376"/>
      <c r="V580" s="376"/>
      <c r="W580" s="376"/>
      <c r="X580" s="376"/>
      <c r="Y580" s="376"/>
      <c r="Z580" s="376"/>
      <c r="AA580" s="376"/>
      <c r="AB580" s="376"/>
      <c r="AC580" s="376"/>
      <c r="AD580" s="376"/>
      <c r="AE580" s="394"/>
      <c r="AF580" s="376"/>
      <c r="AG580" s="376"/>
      <c r="AH580" s="376"/>
      <c r="AI580" s="376"/>
      <c r="AJ580" s="376"/>
      <c r="AK580" s="376"/>
      <c r="AL580" s="376"/>
      <c r="AM580" s="376"/>
      <c r="AN580" s="376"/>
      <c r="AO580" s="376"/>
      <c r="AP580" s="376"/>
      <c r="AQ580" s="376"/>
      <c r="AR580" s="376"/>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v>54.15</v>
      </c>
      <c r="BP580" s="376">
        <v>0</v>
      </c>
      <c r="BQ580" s="376">
        <v>46.09</v>
      </c>
      <c r="BR580" s="393">
        <v>5</v>
      </c>
      <c r="BS580" s="376">
        <v>40.65</v>
      </c>
      <c r="BT580" s="393">
        <v>10</v>
      </c>
      <c r="BU580" s="376">
        <v>37.950000000000003</v>
      </c>
      <c r="BV580" s="393">
        <v>15</v>
      </c>
      <c r="BW580" s="376">
        <v>35.25</v>
      </c>
      <c r="BX580" s="393">
        <v>25</v>
      </c>
      <c r="BY580" s="376">
        <v>22.19</v>
      </c>
    </row>
    <row r="581" spans="1:77" x14ac:dyDescent="0.25">
      <c r="A581" s="388" t="s">
        <v>1487</v>
      </c>
      <c r="B581" s="388"/>
      <c r="C581" s="388"/>
      <c r="D581" s="389"/>
      <c r="E581" s="388"/>
      <c r="F581" s="388"/>
      <c r="G581" s="388"/>
      <c r="H581" s="388"/>
      <c r="I581" s="388"/>
      <c r="J581" s="388"/>
      <c r="K581" s="388"/>
      <c r="L581" s="388" t="str">
        <f t="shared" si="9"/>
        <v/>
      </c>
      <c r="M581" s="388"/>
      <c r="N581" s="388"/>
      <c r="O581" s="388"/>
      <c r="P581" s="388"/>
      <c r="Q581" s="388"/>
      <c r="R581" s="388"/>
      <c r="S581" s="388"/>
      <c r="T581" s="388"/>
      <c r="U581" s="388"/>
      <c r="V581" s="388"/>
      <c r="W581" s="388"/>
      <c r="X581" s="388"/>
      <c r="Y581" s="388"/>
      <c r="Z581" s="388"/>
      <c r="AA581" s="388"/>
      <c r="AB581" s="388"/>
      <c r="AC581" s="388"/>
      <c r="AD581" s="388"/>
      <c r="AE581" s="390"/>
      <c r="AF581" s="388"/>
      <c r="AG581" s="388"/>
      <c r="AH581" s="388"/>
      <c r="AI581" s="388"/>
      <c r="AJ581" s="388"/>
      <c r="AK581" s="388"/>
      <c r="AL581" s="388"/>
      <c r="AM581" s="388"/>
      <c r="AN581" s="388"/>
      <c r="AO581" s="388"/>
      <c r="AP581" s="388"/>
      <c r="AQ581" s="388"/>
      <c r="AR581" s="388"/>
      <c r="AS581" s="388"/>
      <c r="AT581" s="388"/>
      <c r="AU581" s="388"/>
      <c r="AV581" s="388"/>
      <c r="AW581" s="388"/>
      <c r="AX581" s="388"/>
      <c r="AY581" s="388"/>
      <c r="AZ581" s="388"/>
      <c r="BA581" s="388"/>
      <c r="BB581" s="388"/>
      <c r="BC581" s="388"/>
      <c r="BD581" s="388"/>
      <c r="BE581" s="388"/>
      <c r="BF581" s="388"/>
      <c r="BG581" s="388"/>
      <c r="BH581" s="388"/>
      <c r="BI581" s="388"/>
      <c r="BJ581" s="388"/>
      <c r="BK581" s="388"/>
      <c r="BL581" s="388"/>
      <c r="BM581" s="388"/>
      <c r="BN581" s="388"/>
      <c r="BO581" s="388">
        <v>39.79</v>
      </c>
      <c r="BP581" s="388">
        <v>0</v>
      </c>
      <c r="BQ581" s="388">
        <v>33.79</v>
      </c>
      <c r="BR581" s="391">
        <v>5</v>
      </c>
      <c r="BS581" s="388">
        <v>29.85</v>
      </c>
      <c r="BT581" s="391">
        <v>10</v>
      </c>
      <c r="BU581" s="388">
        <v>27.85</v>
      </c>
      <c r="BV581" s="391">
        <v>15</v>
      </c>
      <c r="BW581" s="388">
        <v>25.85</v>
      </c>
      <c r="BX581" s="391">
        <v>25</v>
      </c>
      <c r="BY581" s="388">
        <v>22.39</v>
      </c>
    </row>
    <row r="582" spans="1:77" x14ac:dyDescent="0.25">
      <c r="A582" s="376" t="s">
        <v>1530</v>
      </c>
      <c r="B582" s="376"/>
      <c r="C582" s="392"/>
      <c r="D582" s="392"/>
      <c r="E582" s="376"/>
      <c r="F582" s="376"/>
      <c r="G582" s="376"/>
      <c r="H582" s="376"/>
      <c r="I582" s="376"/>
      <c r="J582" s="376"/>
      <c r="K582" s="376"/>
      <c r="L582" s="376" t="str">
        <f t="shared" si="9"/>
        <v/>
      </c>
      <c r="M582" s="376"/>
      <c r="N582" s="376"/>
      <c r="O582" s="376"/>
      <c r="P582" s="376"/>
      <c r="Q582" s="376"/>
      <c r="R582" s="376"/>
      <c r="S582" s="376"/>
      <c r="T582" s="376"/>
      <c r="U582" s="376"/>
      <c r="V582" s="376"/>
      <c r="W582" s="376"/>
      <c r="X582" s="376"/>
      <c r="Y582" s="376"/>
      <c r="Z582" s="376"/>
      <c r="AA582" s="376"/>
      <c r="AB582" s="376"/>
      <c r="AC582" s="376"/>
      <c r="AD582" s="376"/>
      <c r="AE582" s="394"/>
      <c r="AF582" s="376"/>
      <c r="AG582" s="376"/>
      <c r="AH582" s="376"/>
      <c r="AI582" s="376"/>
      <c r="AJ582" s="376"/>
      <c r="AK582" s="376"/>
      <c r="AL582" s="376"/>
      <c r="AM582" s="376"/>
      <c r="AN582" s="376"/>
      <c r="AO582" s="376"/>
      <c r="AP582" s="376"/>
      <c r="AQ582" s="376"/>
      <c r="AR582" s="376"/>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v>29.99</v>
      </c>
      <c r="BP582" s="376">
        <v>0</v>
      </c>
      <c r="BQ582" s="376">
        <v>26.99</v>
      </c>
      <c r="BR582" s="393">
        <v>2</v>
      </c>
      <c r="BS582" s="376">
        <v>24.99</v>
      </c>
      <c r="BT582" s="393">
        <v>5</v>
      </c>
      <c r="BU582" s="376">
        <v>23.99</v>
      </c>
      <c r="BV582" s="393">
        <v>10</v>
      </c>
      <c r="BW582" s="376">
        <v>23.25</v>
      </c>
      <c r="BX582" s="393">
        <v>10</v>
      </c>
      <c r="BY582" s="376">
        <v>23.25</v>
      </c>
    </row>
    <row r="583" spans="1:77" x14ac:dyDescent="0.25">
      <c r="A583" s="388" t="s">
        <v>1531</v>
      </c>
      <c r="B583" s="388"/>
      <c r="C583" s="388"/>
      <c r="D583" s="389"/>
      <c r="E583" s="388"/>
      <c r="F583" s="388"/>
      <c r="G583" s="388"/>
      <c r="H583" s="388"/>
      <c r="I583" s="388"/>
      <c r="J583" s="388"/>
      <c r="K583" s="388"/>
      <c r="L583" s="388" t="str">
        <f t="shared" si="9"/>
        <v/>
      </c>
      <c r="M583" s="388"/>
      <c r="N583" s="388"/>
      <c r="O583" s="388"/>
      <c r="P583" s="388"/>
      <c r="Q583" s="388"/>
      <c r="R583" s="388"/>
      <c r="S583" s="388"/>
      <c r="T583" s="388"/>
      <c r="U583" s="388"/>
      <c r="V583" s="388"/>
      <c r="W583" s="388"/>
      <c r="X583" s="388"/>
      <c r="Y583" s="388"/>
      <c r="Z583" s="388"/>
      <c r="AA583" s="388"/>
      <c r="AB583" s="388"/>
      <c r="AC583" s="388"/>
      <c r="AD583" s="388"/>
      <c r="AE583" s="388"/>
      <c r="AF583" s="388"/>
      <c r="AG583" s="388"/>
      <c r="AH583" s="388"/>
      <c r="AI583" s="388"/>
      <c r="AJ583" s="388"/>
      <c r="AK583" s="388"/>
      <c r="AL583" s="388"/>
      <c r="AM583" s="388"/>
      <c r="AN583" s="388"/>
      <c r="AO583" s="388"/>
      <c r="AP583" s="388"/>
      <c r="AQ583" s="388"/>
      <c r="AR583" s="388"/>
      <c r="AS583" s="388"/>
      <c r="AT583" s="388"/>
      <c r="AU583" s="388"/>
      <c r="AV583" s="388"/>
      <c r="AW583" s="388"/>
      <c r="AX583" s="388"/>
      <c r="AY583" s="388"/>
      <c r="AZ583" s="388"/>
      <c r="BA583" s="388"/>
      <c r="BB583" s="388"/>
      <c r="BC583" s="388"/>
      <c r="BD583" s="388"/>
      <c r="BE583" s="388"/>
      <c r="BF583" s="388"/>
      <c r="BG583" s="388"/>
      <c r="BH583" s="388"/>
      <c r="BI583" s="388"/>
      <c r="BJ583" s="388"/>
      <c r="BK583" s="388"/>
      <c r="BL583" s="388"/>
      <c r="BM583" s="388"/>
      <c r="BN583" s="388"/>
      <c r="BO583" s="388">
        <v>29.99</v>
      </c>
      <c r="BP583" s="388">
        <v>0</v>
      </c>
      <c r="BQ583" s="388">
        <v>26.99</v>
      </c>
      <c r="BR583" s="391">
        <v>2</v>
      </c>
      <c r="BS583" s="388">
        <v>24.99</v>
      </c>
      <c r="BT583" s="391">
        <v>5</v>
      </c>
      <c r="BU583" s="388">
        <v>23.99</v>
      </c>
      <c r="BV583" s="391">
        <v>10</v>
      </c>
      <c r="BW583" s="388">
        <v>23.25</v>
      </c>
      <c r="BX583" s="391">
        <v>10</v>
      </c>
      <c r="BY583" s="388">
        <v>23.25</v>
      </c>
    </row>
    <row r="584" spans="1:77" x14ac:dyDescent="0.25">
      <c r="A584" s="376" t="s">
        <v>71</v>
      </c>
      <c r="B584" s="376"/>
      <c r="C584" s="376"/>
      <c r="D584" s="392"/>
      <c r="E584" s="376"/>
      <c r="F584" s="376"/>
      <c r="G584" s="376"/>
      <c r="H584" s="376"/>
      <c r="I584" s="376"/>
      <c r="J584" s="376"/>
      <c r="K584" s="376"/>
      <c r="L584" s="376" t="str">
        <f t="shared" si="9"/>
        <v/>
      </c>
      <c r="M584" s="376"/>
      <c r="N584" s="376"/>
      <c r="O584" s="376"/>
      <c r="P584" s="376"/>
      <c r="Q584" s="376"/>
      <c r="R584" s="376"/>
      <c r="S584" s="376"/>
      <c r="T584" s="376"/>
      <c r="U584" s="376"/>
      <c r="V584" s="376"/>
      <c r="W584" s="376"/>
      <c r="X584" s="376"/>
      <c r="Y584" s="376"/>
      <c r="Z584" s="376"/>
      <c r="AA584" s="376"/>
      <c r="AB584" s="376"/>
      <c r="AC584" s="376"/>
      <c r="AD584" s="376"/>
      <c r="AE584" s="394"/>
      <c r="AF584" s="376"/>
      <c r="AG584" s="376"/>
      <c r="AH584" s="376"/>
      <c r="AI584" s="376"/>
      <c r="AJ584" s="376"/>
      <c r="AK584" s="376"/>
      <c r="AL584" s="376"/>
      <c r="AM584" s="376"/>
      <c r="AN584" s="376"/>
      <c r="AO584" s="376"/>
      <c r="AP584" s="376"/>
      <c r="AQ584" s="376"/>
      <c r="AR584" s="376"/>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v>33.99</v>
      </c>
      <c r="BP584" s="376">
        <v>0</v>
      </c>
      <c r="BQ584" s="376">
        <v>31.99</v>
      </c>
      <c r="BR584" s="393">
        <v>2</v>
      </c>
      <c r="BS584" s="376">
        <v>29.99</v>
      </c>
      <c r="BT584" s="393">
        <v>5</v>
      </c>
      <c r="BU584" s="376">
        <v>27.99</v>
      </c>
      <c r="BV584" s="393">
        <v>8</v>
      </c>
      <c r="BW584" s="376">
        <v>25.49</v>
      </c>
      <c r="BX584" s="393">
        <v>15</v>
      </c>
      <c r="BY584" s="376">
        <v>23.25</v>
      </c>
    </row>
    <row r="585" spans="1:77" x14ac:dyDescent="0.25">
      <c r="A585" s="388" t="s">
        <v>72</v>
      </c>
      <c r="B585" s="388"/>
      <c r="C585" s="389"/>
      <c r="D585" s="389"/>
      <c r="E585" s="388"/>
      <c r="F585" s="388"/>
      <c r="G585" s="388"/>
      <c r="H585" s="388"/>
      <c r="I585" s="388"/>
      <c r="J585" s="388"/>
      <c r="K585" s="388"/>
      <c r="L585" s="388" t="str">
        <f t="shared" si="9"/>
        <v/>
      </c>
      <c r="M585" s="388"/>
      <c r="N585" s="388"/>
      <c r="O585" s="388"/>
      <c r="P585" s="388"/>
      <c r="Q585" s="388"/>
      <c r="R585" s="388"/>
      <c r="S585" s="388"/>
      <c r="T585" s="388"/>
      <c r="U585" s="388"/>
      <c r="V585" s="388"/>
      <c r="W585" s="388"/>
      <c r="X585" s="388"/>
      <c r="Y585" s="388"/>
      <c r="Z585" s="388"/>
      <c r="AA585" s="388"/>
      <c r="AB585" s="388"/>
      <c r="AC585" s="388"/>
      <c r="AD585" s="388"/>
      <c r="AE585" s="390"/>
      <c r="AF585" s="388"/>
      <c r="AG585" s="388"/>
      <c r="AH585" s="388"/>
      <c r="AI585" s="388"/>
      <c r="AJ585" s="388"/>
      <c r="AK585" s="388"/>
      <c r="AL585" s="388"/>
      <c r="AM585" s="388"/>
      <c r="AN585" s="388"/>
      <c r="AO585" s="388"/>
      <c r="AP585" s="388"/>
      <c r="AQ585" s="388"/>
      <c r="AR585" s="388"/>
      <c r="AS585" s="388"/>
      <c r="AT585" s="388"/>
      <c r="AU585" s="388"/>
      <c r="AV585" s="388"/>
      <c r="AW585" s="388"/>
      <c r="AX585" s="388"/>
      <c r="AY585" s="388"/>
      <c r="AZ585" s="388"/>
      <c r="BA585" s="388"/>
      <c r="BB585" s="388"/>
      <c r="BC585" s="388"/>
      <c r="BD585" s="388"/>
      <c r="BE585" s="388"/>
      <c r="BF585" s="388"/>
      <c r="BG585" s="388"/>
      <c r="BH585" s="388"/>
      <c r="BI585" s="388"/>
      <c r="BJ585" s="388"/>
      <c r="BK585" s="388"/>
      <c r="BL585" s="388"/>
      <c r="BM585" s="388"/>
      <c r="BN585" s="388"/>
      <c r="BO585" s="388">
        <v>28.49</v>
      </c>
      <c r="BP585" s="388">
        <v>0</v>
      </c>
      <c r="BQ585" s="388">
        <v>27.99</v>
      </c>
      <c r="BR585" s="391">
        <v>2</v>
      </c>
      <c r="BS585" s="388">
        <v>25.99</v>
      </c>
      <c r="BT585" s="391">
        <v>5</v>
      </c>
      <c r="BU585" s="388">
        <v>25.19</v>
      </c>
      <c r="BV585" s="391">
        <v>10</v>
      </c>
      <c r="BW585" s="388">
        <v>24.19</v>
      </c>
      <c r="BX585" s="391">
        <v>15</v>
      </c>
      <c r="BY585" s="388">
        <v>23.19</v>
      </c>
    </row>
    <row r="586" spans="1:77" x14ac:dyDescent="0.25">
      <c r="A586" s="376" t="s">
        <v>1501</v>
      </c>
      <c r="B586" s="376"/>
      <c r="C586" s="376"/>
      <c r="D586" s="392"/>
      <c r="E586" s="376"/>
      <c r="F586" s="376"/>
      <c r="G586" s="376"/>
      <c r="H586" s="376"/>
      <c r="I586" s="376"/>
      <c r="J586" s="376"/>
      <c r="K586" s="376"/>
      <c r="L586" s="376" t="str">
        <f t="shared" si="9"/>
        <v/>
      </c>
      <c r="M586" s="376"/>
      <c r="N586" s="376"/>
      <c r="O586" s="376"/>
      <c r="P586" s="376"/>
      <c r="Q586" s="376"/>
      <c r="R586" s="376"/>
      <c r="S586" s="376"/>
      <c r="T586" s="376"/>
      <c r="U586" s="376"/>
      <c r="V586" s="376"/>
      <c r="W586" s="376"/>
      <c r="X586" s="376"/>
      <c r="Y586" s="376"/>
      <c r="Z586" s="376"/>
      <c r="AA586" s="376"/>
      <c r="AB586" s="376"/>
      <c r="AC586" s="376"/>
      <c r="AD586" s="376"/>
      <c r="AE586" s="394"/>
      <c r="AF586" s="376"/>
      <c r="AG586" s="376"/>
      <c r="AH586" s="376"/>
      <c r="AI586" s="376"/>
      <c r="AJ586" s="376"/>
      <c r="AK586" s="376"/>
      <c r="AL586" s="376"/>
      <c r="AM586" s="376"/>
      <c r="AN586" s="376"/>
      <c r="AO586" s="376"/>
      <c r="AP586" s="376"/>
      <c r="AQ586" s="376"/>
      <c r="AR586" s="376"/>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v>26.39</v>
      </c>
      <c r="BP586" s="376">
        <v>0</v>
      </c>
      <c r="BQ586" s="376">
        <v>25.99</v>
      </c>
      <c r="BR586" s="393">
        <v>5</v>
      </c>
      <c r="BS586" s="376">
        <v>24.99</v>
      </c>
      <c r="BT586" s="393">
        <v>10</v>
      </c>
      <c r="BU586" s="376">
        <v>24.49</v>
      </c>
      <c r="BV586" s="393">
        <v>15</v>
      </c>
      <c r="BW586" s="376">
        <v>23.79</v>
      </c>
      <c r="BX586" s="393">
        <v>25</v>
      </c>
      <c r="BY586" s="376">
        <v>23.29</v>
      </c>
    </row>
    <row r="587" spans="1:77" x14ac:dyDescent="0.25">
      <c r="A587" s="388" t="s">
        <v>1810</v>
      </c>
      <c r="B587" s="388"/>
      <c r="C587" s="388"/>
      <c r="D587" s="389"/>
      <c r="E587" s="388"/>
      <c r="F587" s="388"/>
      <c r="G587" s="388"/>
      <c r="H587" s="388"/>
      <c r="I587" s="388"/>
      <c r="J587" s="388"/>
      <c r="K587" s="388"/>
      <c r="L587" s="388" t="str">
        <f t="shared" si="9"/>
        <v/>
      </c>
      <c r="M587" s="388"/>
      <c r="N587" s="388"/>
      <c r="O587" s="388"/>
      <c r="P587" s="388"/>
      <c r="Q587" s="388"/>
      <c r="R587" s="388"/>
      <c r="S587" s="388"/>
      <c r="T587" s="388"/>
      <c r="U587" s="388"/>
      <c r="V587" s="388"/>
      <c r="W587" s="388"/>
      <c r="X587" s="388"/>
      <c r="Y587" s="388"/>
      <c r="Z587" s="388"/>
      <c r="AA587" s="388"/>
      <c r="AB587" s="388"/>
      <c r="AC587" s="388"/>
      <c r="AD587" s="388"/>
      <c r="AE587" s="390"/>
      <c r="AF587" s="388"/>
      <c r="AG587" s="388"/>
      <c r="AH587" s="388"/>
      <c r="AI587" s="388"/>
      <c r="AJ587" s="388"/>
      <c r="AK587" s="388"/>
      <c r="AL587" s="388"/>
      <c r="AM587" s="388"/>
      <c r="AN587" s="388"/>
      <c r="AO587" s="388"/>
      <c r="AP587" s="388"/>
      <c r="AQ587" s="388"/>
      <c r="AR587" s="388"/>
      <c r="AS587" s="388"/>
      <c r="AT587" s="388"/>
      <c r="AU587" s="388"/>
      <c r="AV587" s="388"/>
      <c r="AW587" s="388"/>
      <c r="AX587" s="388"/>
      <c r="AY587" s="388"/>
      <c r="AZ587" s="388"/>
      <c r="BA587" s="388"/>
      <c r="BB587" s="388"/>
      <c r="BC587" s="388"/>
      <c r="BD587" s="388"/>
      <c r="BE587" s="388"/>
      <c r="BF587" s="388"/>
      <c r="BG587" s="388"/>
      <c r="BH587" s="388"/>
      <c r="BI587" s="388"/>
      <c r="BJ587" s="388"/>
      <c r="BK587" s="388"/>
      <c r="BL587" s="388"/>
      <c r="BM587" s="388"/>
      <c r="BN587" s="388"/>
      <c r="BO587" s="388">
        <v>29.99</v>
      </c>
      <c r="BP587" s="388">
        <v>0</v>
      </c>
      <c r="BQ587" s="388">
        <v>28.99</v>
      </c>
      <c r="BR587" s="391">
        <v>2</v>
      </c>
      <c r="BS587" s="388">
        <v>26.99</v>
      </c>
      <c r="BT587" s="391">
        <v>10</v>
      </c>
      <c r="BU587" s="388">
        <v>23.49</v>
      </c>
      <c r="BV587" s="391">
        <v>10</v>
      </c>
      <c r="BW587" s="388">
        <v>23.49</v>
      </c>
      <c r="BX587" s="391">
        <v>10</v>
      </c>
      <c r="BY587" s="388">
        <v>23.49</v>
      </c>
    </row>
    <row r="588" spans="1:77" x14ac:dyDescent="0.25">
      <c r="A588" s="376" t="s">
        <v>1443</v>
      </c>
      <c r="B588" s="376"/>
      <c r="C588" s="376"/>
      <c r="D588" s="392"/>
      <c r="E588" s="376"/>
      <c r="F588" s="376"/>
      <c r="G588" s="376"/>
      <c r="H588" s="376"/>
      <c r="I588" s="376"/>
      <c r="J588" s="376"/>
      <c r="K588" s="376"/>
      <c r="L588" s="376" t="str">
        <f t="shared" si="9"/>
        <v/>
      </c>
      <c r="M588" s="376"/>
      <c r="N588" s="376"/>
      <c r="O588" s="376"/>
      <c r="P588" s="376"/>
      <c r="Q588" s="376"/>
      <c r="R588" s="376"/>
      <c r="S588" s="376"/>
      <c r="T588" s="376"/>
      <c r="U588" s="376"/>
      <c r="V588" s="376"/>
      <c r="W588" s="376"/>
      <c r="X588" s="376"/>
      <c r="Y588" s="376"/>
      <c r="Z588" s="376"/>
      <c r="AA588" s="388"/>
      <c r="AB588" s="376"/>
      <c r="AC588" s="376"/>
      <c r="AD588" s="376"/>
      <c r="AE588" s="395"/>
      <c r="AF588" s="376"/>
      <c r="AG588" s="376"/>
      <c r="AH588" s="376"/>
      <c r="AI588" s="376"/>
      <c r="AJ588" s="376"/>
      <c r="AK588" s="376"/>
      <c r="AL588" s="376"/>
      <c r="AM588" s="376"/>
      <c r="AN588" s="376"/>
      <c r="AO588" s="376"/>
      <c r="AP588" s="376"/>
      <c r="AQ588" s="376"/>
      <c r="AR588" s="376"/>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v>29.99</v>
      </c>
      <c r="BP588" s="376">
        <v>0</v>
      </c>
      <c r="BQ588" s="376">
        <v>28.99</v>
      </c>
      <c r="BR588" s="393">
        <v>2</v>
      </c>
      <c r="BS588" s="376">
        <v>27.25</v>
      </c>
      <c r="BT588" s="393">
        <v>5</v>
      </c>
      <c r="BU588" s="376">
        <v>25.75</v>
      </c>
      <c r="BV588" s="393">
        <v>8</v>
      </c>
      <c r="BW588" s="376">
        <v>24.49</v>
      </c>
      <c r="BX588" s="393">
        <v>10</v>
      </c>
      <c r="BY588" s="376">
        <v>23.35</v>
      </c>
    </row>
    <row r="589" spans="1:77" x14ac:dyDescent="0.25">
      <c r="A589" s="388" t="s">
        <v>1442</v>
      </c>
      <c r="B589" s="388"/>
      <c r="C589" s="388"/>
      <c r="D589" s="389"/>
      <c r="E589" s="388"/>
      <c r="F589" s="388"/>
      <c r="G589" s="388"/>
      <c r="H589" s="388"/>
      <c r="I589" s="388"/>
      <c r="J589" s="388"/>
      <c r="K589" s="388"/>
      <c r="L589" s="388" t="str">
        <f t="shared" si="9"/>
        <v/>
      </c>
      <c r="M589" s="388"/>
      <c r="N589" s="388"/>
      <c r="O589" s="388"/>
      <c r="P589" s="388"/>
      <c r="Q589" s="388"/>
      <c r="R589" s="388"/>
      <c r="S589" s="388"/>
      <c r="T589" s="388"/>
      <c r="U589" s="388"/>
      <c r="V589" s="388"/>
      <c r="W589" s="388"/>
      <c r="X589" s="388"/>
      <c r="Y589" s="388"/>
      <c r="Z589" s="388"/>
      <c r="AA589" s="388"/>
      <c r="AB589" s="388"/>
      <c r="AC589" s="388"/>
      <c r="AD589" s="388"/>
      <c r="AE589" s="397"/>
      <c r="AF589" s="388"/>
      <c r="AG589" s="388"/>
      <c r="AH589" s="388"/>
      <c r="AI589" s="388"/>
      <c r="AJ589" s="388"/>
      <c r="AK589" s="388"/>
      <c r="AL589" s="388"/>
      <c r="AM589" s="388"/>
      <c r="AN589" s="388"/>
      <c r="AO589" s="388"/>
      <c r="AP589" s="388"/>
      <c r="AQ589" s="388"/>
      <c r="AR589" s="388"/>
      <c r="AS589" s="388"/>
      <c r="AT589" s="388"/>
      <c r="AU589" s="390"/>
      <c r="AV589" s="388"/>
      <c r="AW589" s="388"/>
      <c r="AX589" s="388"/>
      <c r="AY589" s="388"/>
      <c r="AZ589" s="388"/>
      <c r="BA589" s="388"/>
      <c r="BB589" s="388"/>
      <c r="BC589" s="388"/>
      <c r="BD589" s="388"/>
      <c r="BE589" s="388"/>
      <c r="BF589" s="388"/>
      <c r="BG589" s="388"/>
      <c r="BH589" s="388"/>
      <c r="BI589" s="388"/>
      <c r="BJ589" s="388"/>
      <c r="BK589" s="388"/>
      <c r="BL589" s="388"/>
      <c r="BM589" s="388"/>
      <c r="BN589" s="388"/>
      <c r="BO589" s="388">
        <v>25.15</v>
      </c>
      <c r="BP589" s="388">
        <v>0</v>
      </c>
      <c r="BQ589" s="388">
        <v>24.99</v>
      </c>
      <c r="BR589" s="391">
        <v>2</v>
      </c>
      <c r="BS589" s="388">
        <v>24.49</v>
      </c>
      <c r="BT589" s="391">
        <v>5</v>
      </c>
      <c r="BU589" s="388">
        <v>23.99</v>
      </c>
      <c r="BV589" s="391">
        <v>8</v>
      </c>
      <c r="BW589" s="388">
        <v>23.75</v>
      </c>
      <c r="BX589" s="391">
        <v>10</v>
      </c>
      <c r="BY589" s="388">
        <v>23.35</v>
      </c>
    </row>
    <row r="590" spans="1:77" x14ac:dyDescent="0.25">
      <c r="A590" s="376" t="s">
        <v>85</v>
      </c>
      <c r="B590" s="376"/>
      <c r="C590" s="376"/>
      <c r="D590" s="392"/>
      <c r="E590" s="376"/>
      <c r="F590" s="376"/>
      <c r="G590" s="376"/>
      <c r="H590" s="376"/>
      <c r="I590" s="376"/>
      <c r="J590" s="376"/>
      <c r="K590" s="376"/>
      <c r="L590" s="376" t="str">
        <f t="shared" si="9"/>
        <v/>
      </c>
      <c r="M590" s="376"/>
      <c r="N590" s="376"/>
      <c r="O590" s="376"/>
      <c r="P590" s="376"/>
      <c r="Q590" s="376"/>
      <c r="R590" s="376"/>
      <c r="S590" s="376"/>
      <c r="T590" s="376"/>
      <c r="U590" s="376"/>
      <c r="V590" s="376"/>
      <c r="W590" s="376"/>
      <c r="X590" s="376"/>
      <c r="Y590" s="376"/>
      <c r="Z590" s="376"/>
      <c r="AA590" s="388"/>
      <c r="AB590" s="376"/>
      <c r="AC590" s="376"/>
      <c r="AD590" s="376"/>
      <c r="AE590" s="394"/>
      <c r="AF590" s="376"/>
      <c r="AG590" s="376"/>
      <c r="AH590" s="376"/>
      <c r="AI590" s="376"/>
      <c r="AJ590" s="376"/>
      <c r="AK590" s="376"/>
      <c r="AL590" s="376"/>
      <c r="AM590" s="376"/>
      <c r="AN590" s="376"/>
      <c r="AO590" s="376"/>
      <c r="AP590" s="376"/>
      <c r="AQ590" s="376"/>
      <c r="AR590" s="376"/>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v>24.29</v>
      </c>
      <c r="BP590" s="376">
        <v>0</v>
      </c>
      <c r="BQ590" s="376">
        <v>23.99</v>
      </c>
      <c r="BR590" s="393">
        <v>2</v>
      </c>
      <c r="BS590" s="376">
        <v>23.85</v>
      </c>
      <c r="BT590" s="393">
        <v>5</v>
      </c>
      <c r="BU590" s="376">
        <v>23.75</v>
      </c>
      <c r="BV590" s="393">
        <v>7</v>
      </c>
      <c r="BW590" s="376">
        <v>23.55</v>
      </c>
      <c r="BX590" s="393">
        <v>10</v>
      </c>
      <c r="BY590" s="376">
        <v>23.39</v>
      </c>
    </row>
    <row r="591" spans="1:77" x14ac:dyDescent="0.25">
      <c r="A591" s="388" t="s">
        <v>1696</v>
      </c>
      <c r="B591" s="388"/>
      <c r="C591" s="389"/>
      <c r="D591" s="389"/>
      <c r="E591" s="388"/>
      <c r="F591" s="388"/>
      <c r="G591" s="388"/>
      <c r="H591" s="388"/>
      <c r="I591" s="388"/>
      <c r="J591" s="388"/>
      <c r="K591" s="388"/>
      <c r="L591" s="388" t="str">
        <f t="shared" si="9"/>
        <v/>
      </c>
      <c r="M591" s="388"/>
      <c r="N591" s="388"/>
      <c r="O591" s="388"/>
      <c r="P591" s="388"/>
      <c r="Q591" s="388"/>
      <c r="R591" s="388"/>
      <c r="S591" s="388"/>
      <c r="T591" s="388"/>
      <c r="U591" s="388"/>
      <c r="V591" s="388"/>
      <c r="W591" s="388"/>
      <c r="X591" s="388"/>
      <c r="Y591" s="388"/>
      <c r="Z591" s="388"/>
      <c r="AA591" s="388"/>
      <c r="AB591" s="388"/>
      <c r="AC591" s="388"/>
      <c r="AD591" s="388"/>
      <c r="AE591" s="390"/>
      <c r="AF591" s="388"/>
      <c r="AG591" s="388"/>
      <c r="AH591" s="388"/>
      <c r="AI591" s="388"/>
      <c r="AJ591" s="388"/>
      <c r="AK591" s="388"/>
      <c r="AL591" s="388"/>
      <c r="AM591" s="388"/>
      <c r="AN591" s="388"/>
      <c r="AO591" s="388"/>
      <c r="AP591" s="388"/>
      <c r="AQ591" s="388"/>
      <c r="AR591" s="388"/>
      <c r="AS591" s="388"/>
      <c r="AT591" s="388"/>
      <c r="AU591" s="388"/>
      <c r="AV591" s="388"/>
      <c r="AW591" s="388"/>
      <c r="AX591" s="388"/>
      <c r="AY591" s="388"/>
      <c r="AZ591" s="388"/>
      <c r="BA591" s="388"/>
      <c r="BB591" s="388"/>
      <c r="BC591" s="388"/>
      <c r="BD591" s="388"/>
      <c r="BE591" s="388"/>
      <c r="BF591" s="388"/>
      <c r="BG591" s="388"/>
      <c r="BH591" s="388"/>
      <c r="BI591" s="388"/>
      <c r="BJ591" s="388"/>
      <c r="BK591" s="388"/>
      <c r="BL591" s="388"/>
      <c r="BM591" s="388"/>
      <c r="BN591" s="388"/>
      <c r="BO591" s="388">
        <v>29.95</v>
      </c>
      <c r="BP591" s="388">
        <v>0</v>
      </c>
      <c r="BQ591" s="388">
        <v>29.25</v>
      </c>
      <c r="BR591" s="391">
        <v>2</v>
      </c>
      <c r="BS591" s="388">
        <v>27.49</v>
      </c>
      <c r="BT591" s="391">
        <v>4</v>
      </c>
      <c r="BU591" s="388">
        <v>26.15</v>
      </c>
      <c r="BV591" s="391">
        <v>6</v>
      </c>
      <c r="BW591" s="388">
        <v>25.15</v>
      </c>
      <c r="BX591" s="391">
        <v>10</v>
      </c>
      <c r="BY591" s="388">
        <v>23.49</v>
      </c>
    </row>
    <row r="592" spans="1:77" x14ac:dyDescent="0.25">
      <c r="A592" s="376" t="s">
        <v>94</v>
      </c>
      <c r="B592" s="376"/>
      <c r="C592" s="392"/>
      <c r="D592" s="392"/>
      <c r="E592" s="376"/>
      <c r="F592" s="376"/>
      <c r="G592" s="376"/>
      <c r="H592" s="376"/>
      <c r="I592" s="376"/>
      <c r="J592" s="376"/>
      <c r="K592" s="376"/>
      <c r="L592" s="376" t="str">
        <f t="shared" si="9"/>
        <v/>
      </c>
      <c r="M592" s="376"/>
      <c r="N592" s="376"/>
      <c r="O592" s="376"/>
      <c r="P592" s="376"/>
      <c r="Q592" s="376"/>
      <c r="R592" s="376"/>
      <c r="S592" s="376"/>
      <c r="T592" s="376"/>
      <c r="U592" s="376"/>
      <c r="V592" s="376"/>
      <c r="W592" s="376"/>
      <c r="X592" s="376"/>
      <c r="Y592" s="376"/>
      <c r="Z592" s="376"/>
      <c r="AA592" s="376"/>
      <c r="AB592" s="376"/>
      <c r="AC592" s="376"/>
      <c r="AD592" s="376"/>
      <c r="AE592" s="394"/>
      <c r="AF592" s="376"/>
      <c r="AG592" s="376"/>
      <c r="AH592" s="376"/>
      <c r="AI592" s="376"/>
      <c r="AJ592" s="376"/>
      <c r="AK592" s="376"/>
      <c r="AL592" s="376"/>
      <c r="AM592" s="376"/>
      <c r="AN592" s="376"/>
      <c r="AO592" s="376"/>
      <c r="AP592" s="376"/>
      <c r="AQ592" s="376"/>
      <c r="AR592" s="376"/>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v>33.450000000000003</v>
      </c>
      <c r="BP592" s="376">
        <v>0</v>
      </c>
      <c r="BQ592" s="376">
        <v>30.89</v>
      </c>
      <c r="BR592" s="393">
        <v>2</v>
      </c>
      <c r="BS592" s="376">
        <v>28.65</v>
      </c>
      <c r="BT592" s="393">
        <v>5</v>
      </c>
      <c r="BU592" s="376">
        <v>26.49</v>
      </c>
      <c r="BV592" s="393">
        <v>10</v>
      </c>
      <c r="BW592" s="376">
        <v>24.99</v>
      </c>
      <c r="BX592" s="393">
        <v>15</v>
      </c>
      <c r="BY592" s="376">
        <v>23.65</v>
      </c>
    </row>
    <row r="593" spans="1:77" x14ac:dyDescent="0.25">
      <c r="A593" s="388" t="s">
        <v>96</v>
      </c>
      <c r="B593" s="388"/>
      <c r="C593" s="389"/>
      <c r="D593" s="389"/>
      <c r="E593" s="388"/>
      <c r="F593" s="388"/>
      <c r="G593" s="388"/>
      <c r="H593" s="388"/>
      <c r="I593" s="388"/>
      <c r="J593" s="388"/>
      <c r="K593" s="388"/>
      <c r="L593" s="388" t="str">
        <f t="shared" si="9"/>
        <v/>
      </c>
      <c r="M593" s="388"/>
      <c r="N593" s="388"/>
      <c r="O593" s="388"/>
      <c r="P593" s="388"/>
      <c r="Q593" s="388"/>
      <c r="R593" s="388"/>
      <c r="S593" s="388"/>
      <c r="T593" s="388"/>
      <c r="U593" s="388"/>
      <c r="V593" s="388"/>
      <c r="W593" s="388"/>
      <c r="X593" s="388"/>
      <c r="Y593" s="388"/>
      <c r="Z593" s="388"/>
      <c r="AA593" s="388"/>
      <c r="AB593" s="388"/>
      <c r="AC593" s="388"/>
      <c r="AD593" s="388"/>
      <c r="AE593" s="390"/>
      <c r="AF593" s="388"/>
      <c r="AG593" s="388"/>
      <c r="AH593" s="388"/>
      <c r="AI593" s="388"/>
      <c r="AJ593" s="388"/>
      <c r="AK593" s="388"/>
      <c r="AL593" s="388"/>
      <c r="AM593" s="388"/>
      <c r="AN593" s="388"/>
      <c r="AO593" s="388"/>
      <c r="AP593" s="388"/>
      <c r="AQ593" s="388"/>
      <c r="AR593" s="388"/>
      <c r="AS593" s="388"/>
      <c r="AT593" s="388"/>
      <c r="AU593" s="388"/>
      <c r="AV593" s="388"/>
      <c r="AW593" s="388"/>
      <c r="AX593" s="388"/>
      <c r="AY593" s="388"/>
      <c r="AZ593" s="388"/>
      <c r="BA593" s="388"/>
      <c r="BB593" s="388"/>
      <c r="BC593" s="388"/>
      <c r="BD593" s="388"/>
      <c r="BE593" s="388"/>
      <c r="BF593" s="388"/>
      <c r="BG593" s="388"/>
      <c r="BH593" s="388"/>
      <c r="BI593" s="388"/>
      <c r="BJ593" s="388"/>
      <c r="BK593" s="388"/>
      <c r="BL593" s="388"/>
      <c r="BM593" s="388"/>
      <c r="BN593" s="388"/>
      <c r="BO593" s="388">
        <v>32.49</v>
      </c>
      <c r="BP593" s="388">
        <v>0</v>
      </c>
      <c r="BQ593" s="388">
        <v>31.05</v>
      </c>
      <c r="BR593" s="391">
        <v>2</v>
      </c>
      <c r="BS593" s="388">
        <v>27.49</v>
      </c>
      <c r="BT593" s="391">
        <v>5</v>
      </c>
      <c r="BU593" s="388">
        <v>26.25</v>
      </c>
      <c r="BV593" s="391">
        <v>10</v>
      </c>
      <c r="BW593" s="388">
        <v>24.99</v>
      </c>
      <c r="BX593" s="391">
        <v>15</v>
      </c>
      <c r="BY593" s="388">
        <v>23.75</v>
      </c>
    </row>
    <row r="594" spans="1:77" x14ac:dyDescent="0.25">
      <c r="A594" s="376" t="s">
        <v>61</v>
      </c>
      <c r="B594" s="376"/>
      <c r="C594" s="376"/>
      <c r="D594" s="392"/>
      <c r="E594" s="376"/>
      <c r="F594" s="376"/>
      <c r="G594" s="376"/>
      <c r="H594" s="376"/>
      <c r="I594" s="376"/>
      <c r="J594" s="376"/>
      <c r="K594" s="376"/>
      <c r="L594" s="376" t="str">
        <f t="shared" si="9"/>
        <v/>
      </c>
      <c r="M594" s="376"/>
      <c r="N594" s="376"/>
      <c r="O594" s="376"/>
      <c r="P594" s="376"/>
      <c r="Q594" s="376"/>
      <c r="R594" s="376"/>
      <c r="S594" s="376"/>
      <c r="T594" s="376"/>
      <c r="U594" s="376"/>
      <c r="V594" s="376"/>
      <c r="W594" s="376"/>
      <c r="X594" s="376"/>
      <c r="Y594" s="376"/>
      <c r="Z594" s="376"/>
      <c r="AA594" s="388"/>
      <c r="AB594" s="376"/>
      <c r="AC594" s="376"/>
      <c r="AD594" s="376"/>
      <c r="AE594" s="395"/>
      <c r="AF594" s="376"/>
      <c r="AG594" s="376"/>
      <c r="AH594" s="376"/>
      <c r="AI594" s="376"/>
      <c r="AJ594" s="376"/>
      <c r="AK594" s="376"/>
      <c r="AL594" s="376"/>
      <c r="AM594" s="376"/>
      <c r="AN594" s="376"/>
      <c r="AO594" s="376"/>
      <c r="AP594" s="376"/>
      <c r="AQ594" s="376"/>
      <c r="AR594" s="376"/>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v>27.99</v>
      </c>
      <c r="BP594" s="376">
        <v>0</v>
      </c>
      <c r="BQ594" s="376">
        <v>26.99</v>
      </c>
      <c r="BR594" s="393">
        <v>2</v>
      </c>
      <c r="BS594" s="376">
        <v>25.99</v>
      </c>
      <c r="BT594" s="393">
        <v>5</v>
      </c>
      <c r="BU594" s="376">
        <v>25.25</v>
      </c>
      <c r="BV594" s="393">
        <v>7</v>
      </c>
      <c r="BW594" s="376">
        <v>24.85</v>
      </c>
      <c r="BX594" s="393">
        <v>10</v>
      </c>
      <c r="BY594" s="376">
        <v>23.85</v>
      </c>
    </row>
    <row r="595" spans="1:77" x14ac:dyDescent="0.25">
      <c r="A595" s="388" t="s">
        <v>128</v>
      </c>
      <c r="B595" s="388"/>
      <c r="C595" s="389"/>
      <c r="D595" s="389"/>
      <c r="E595" s="388"/>
      <c r="F595" s="388"/>
      <c r="G595" s="388"/>
      <c r="H595" s="388"/>
      <c r="I595" s="388"/>
      <c r="J595" s="388"/>
      <c r="K595" s="388"/>
      <c r="L595" s="388" t="str">
        <f t="shared" si="9"/>
        <v/>
      </c>
      <c r="M595" s="388"/>
      <c r="N595" s="388"/>
      <c r="O595" s="388"/>
      <c r="P595" s="388"/>
      <c r="Q595" s="388"/>
      <c r="R595" s="388"/>
      <c r="S595" s="388"/>
      <c r="T595" s="388"/>
      <c r="U595" s="388"/>
      <c r="V595" s="388"/>
      <c r="W595" s="388"/>
      <c r="X595" s="388"/>
      <c r="Y595" s="388"/>
      <c r="Z595" s="388"/>
      <c r="AA595" s="388"/>
      <c r="AB595" s="388"/>
      <c r="AC595" s="388"/>
      <c r="AD595" s="388"/>
      <c r="AE595" s="390"/>
      <c r="AF595" s="388"/>
      <c r="AG595" s="388"/>
      <c r="AH595" s="388"/>
      <c r="AI595" s="388"/>
      <c r="AJ595" s="388"/>
      <c r="AK595" s="388"/>
      <c r="AL595" s="388"/>
      <c r="AM595" s="388"/>
      <c r="AN595" s="388"/>
      <c r="AO595" s="388"/>
      <c r="AP595" s="388"/>
      <c r="AQ595" s="388"/>
      <c r="AR595" s="388"/>
      <c r="AS595" s="388"/>
      <c r="AT595" s="388"/>
      <c r="AU595" s="388"/>
      <c r="AV595" s="388"/>
      <c r="AW595" s="388"/>
      <c r="AX595" s="388"/>
      <c r="AY595" s="388"/>
      <c r="AZ595" s="388"/>
      <c r="BA595" s="388"/>
      <c r="BB595" s="388"/>
      <c r="BC595" s="388"/>
      <c r="BD595" s="388"/>
      <c r="BE595" s="388"/>
      <c r="BF595" s="388"/>
      <c r="BG595" s="388"/>
      <c r="BH595" s="388"/>
      <c r="BI595" s="388"/>
      <c r="BJ595" s="388"/>
      <c r="BK595" s="388"/>
      <c r="BL595" s="388"/>
      <c r="BM595" s="388"/>
      <c r="BN595" s="388"/>
      <c r="BO595" s="388">
        <v>32.99</v>
      </c>
      <c r="BP595" s="388">
        <v>0</v>
      </c>
      <c r="BQ595" s="388">
        <v>29.15</v>
      </c>
      <c r="BR595" s="391">
        <v>2</v>
      </c>
      <c r="BS595" s="388">
        <v>27.49</v>
      </c>
      <c r="BT595" s="391">
        <v>5</v>
      </c>
      <c r="BU595" s="388">
        <v>26.25</v>
      </c>
      <c r="BV595" s="391">
        <v>7</v>
      </c>
      <c r="BW595" s="388">
        <v>25.15</v>
      </c>
      <c r="BX595" s="391">
        <v>10</v>
      </c>
      <c r="BY595" s="388">
        <v>23.99</v>
      </c>
    </row>
    <row r="596" spans="1:77" x14ac:dyDescent="0.25">
      <c r="A596" s="376" t="s">
        <v>79</v>
      </c>
      <c r="B596" s="376"/>
      <c r="C596" s="376"/>
      <c r="D596" s="392"/>
      <c r="E596" s="376"/>
      <c r="F596" s="376"/>
      <c r="G596" s="376"/>
      <c r="H596" s="376"/>
      <c r="I596" s="376"/>
      <c r="J596" s="376"/>
      <c r="K596" s="376"/>
      <c r="L596" s="376" t="str">
        <f t="shared" si="9"/>
        <v/>
      </c>
      <c r="M596" s="376"/>
      <c r="N596" s="376"/>
      <c r="O596" s="376"/>
      <c r="P596" s="376"/>
      <c r="Q596" s="376"/>
      <c r="R596" s="376"/>
      <c r="S596" s="376"/>
      <c r="T596" s="376"/>
      <c r="U596" s="376"/>
      <c r="V596" s="376"/>
      <c r="W596" s="376"/>
      <c r="X596" s="376"/>
      <c r="Y596" s="376"/>
      <c r="Z596" s="376"/>
      <c r="AA596" s="376"/>
      <c r="AB596" s="376"/>
      <c r="AC596" s="376"/>
      <c r="AD596" s="376"/>
      <c r="AE596" s="394"/>
      <c r="AF596" s="376"/>
      <c r="AG596" s="376"/>
      <c r="AH596" s="376"/>
      <c r="AI596" s="376"/>
      <c r="AJ596" s="376"/>
      <c r="AK596" s="376"/>
      <c r="AL596" s="376"/>
      <c r="AM596" s="376"/>
      <c r="AN596" s="376"/>
      <c r="AO596" s="376"/>
      <c r="AP596" s="376"/>
      <c r="AQ596" s="376"/>
      <c r="AR596" s="376"/>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v>29.99</v>
      </c>
      <c r="BP596" s="376">
        <v>0</v>
      </c>
      <c r="BQ596" s="376">
        <v>28.99</v>
      </c>
      <c r="BR596" s="393">
        <v>2</v>
      </c>
      <c r="BS596" s="376">
        <v>28.49</v>
      </c>
      <c r="BT596" s="393">
        <v>4</v>
      </c>
      <c r="BU596" s="376">
        <v>26.99</v>
      </c>
      <c r="BV596" s="393">
        <v>6</v>
      </c>
      <c r="BW596" s="376">
        <v>24.69</v>
      </c>
      <c r="BX596" s="393">
        <v>6</v>
      </c>
      <c r="BY596" s="376">
        <v>24.69</v>
      </c>
    </row>
    <row r="597" spans="1:77" x14ac:dyDescent="0.25">
      <c r="A597" s="388" t="s">
        <v>1488</v>
      </c>
      <c r="B597" s="388"/>
      <c r="C597" s="388"/>
      <c r="D597" s="389"/>
      <c r="E597" s="388"/>
      <c r="F597" s="388"/>
      <c r="G597" s="388"/>
      <c r="H597" s="388"/>
      <c r="I597" s="388"/>
      <c r="J597" s="388"/>
      <c r="K597" s="388"/>
      <c r="L597" s="388" t="str">
        <f t="shared" si="9"/>
        <v/>
      </c>
      <c r="M597" s="388"/>
      <c r="N597" s="388"/>
      <c r="O597" s="388"/>
      <c r="P597" s="388"/>
      <c r="Q597" s="388"/>
      <c r="R597" s="388"/>
      <c r="S597" s="388"/>
      <c r="T597" s="388"/>
      <c r="U597" s="388"/>
      <c r="V597" s="388"/>
      <c r="W597" s="388"/>
      <c r="X597" s="388"/>
      <c r="Y597" s="388"/>
      <c r="Z597" s="388"/>
      <c r="AA597" s="388"/>
      <c r="AB597" s="388"/>
      <c r="AC597" s="388"/>
      <c r="AD597" s="388"/>
      <c r="AE597" s="390"/>
      <c r="AF597" s="388"/>
      <c r="AG597" s="388"/>
      <c r="AH597" s="388"/>
      <c r="AI597" s="388"/>
      <c r="AJ597" s="388"/>
      <c r="AK597" s="388"/>
      <c r="AL597" s="388"/>
      <c r="AM597" s="388"/>
      <c r="AN597" s="388"/>
      <c r="AO597" s="388"/>
      <c r="AP597" s="388"/>
      <c r="AQ597" s="388"/>
      <c r="AR597" s="388"/>
      <c r="AS597" s="388"/>
      <c r="AT597" s="388"/>
      <c r="AU597" s="388"/>
      <c r="AV597" s="388"/>
      <c r="AW597" s="388"/>
      <c r="AX597" s="388"/>
      <c r="AY597" s="388"/>
      <c r="AZ597" s="388"/>
      <c r="BA597" s="388"/>
      <c r="BB597" s="388"/>
      <c r="BC597" s="388"/>
      <c r="BD597" s="388"/>
      <c r="BE597" s="388"/>
      <c r="BF597" s="388"/>
      <c r="BG597" s="388"/>
      <c r="BH597" s="388"/>
      <c r="BI597" s="388"/>
      <c r="BJ597" s="388"/>
      <c r="BK597" s="388"/>
      <c r="BL597" s="388"/>
      <c r="BM597" s="388"/>
      <c r="BN597" s="388"/>
      <c r="BO597" s="388">
        <v>41.55</v>
      </c>
      <c r="BP597" s="388">
        <v>0</v>
      </c>
      <c r="BQ597" s="388">
        <v>35.29</v>
      </c>
      <c r="BR597" s="391">
        <v>5</v>
      </c>
      <c r="BS597" s="388">
        <v>31.15</v>
      </c>
      <c r="BT597" s="391">
        <v>10</v>
      </c>
      <c r="BU597" s="388">
        <v>29.09</v>
      </c>
      <c r="BV597" s="391">
        <v>15</v>
      </c>
      <c r="BW597" s="388">
        <v>26.99</v>
      </c>
      <c r="BX597" s="391">
        <v>25</v>
      </c>
      <c r="BY597" s="388">
        <v>25.19</v>
      </c>
    </row>
    <row r="598" spans="1:77" x14ac:dyDescent="0.25">
      <c r="A598" s="376" t="s">
        <v>89</v>
      </c>
      <c r="B598" s="376"/>
      <c r="C598" s="376"/>
      <c r="D598" s="392"/>
      <c r="E598" s="376"/>
      <c r="F598" s="376"/>
      <c r="G598" s="376"/>
      <c r="H598" s="376"/>
      <c r="I598" s="376"/>
      <c r="J598" s="376"/>
      <c r="K598" s="376"/>
      <c r="L598" s="376" t="str">
        <f t="shared" si="9"/>
        <v/>
      </c>
      <c r="M598" s="376"/>
      <c r="N598" s="376"/>
      <c r="O598" s="376"/>
      <c r="P598" s="376"/>
      <c r="Q598" s="376"/>
      <c r="R598" s="376"/>
      <c r="S598" s="376"/>
      <c r="T598" s="376"/>
      <c r="U598" s="376"/>
      <c r="V598" s="376"/>
      <c r="W598" s="376"/>
      <c r="X598" s="376"/>
      <c r="Y598" s="376"/>
      <c r="Z598" s="376"/>
      <c r="AA598" s="376"/>
      <c r="AB598" s="376"/>
      <c r="AC598" s="376"/>
      <c r="AD598" s="376"/>
      <c r="AE598" s="376"/>
      <c r="AF598" s="376"/>
      <c r="AG598" s="376"/>
      <c r="AH598" s="376"/>
      <c r="AI598" s="376"/>
      <c r="AJ598" s="376"/>
      <c r="AK598" s="376"/>
      <c r="AL598" s="376"/>
      <c r="AM598" s="376"/>
      <c r="AN598" s="376"/>
      <c r="AO598" s="376"/>
      <c r="AP598" s="376"/>
      <c r="AQ598" s="376"/>
      <c r="AR598" s="376"/>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v>28.35</v>
      </c>
      <c r="BP598" s="376">
        <v>0</v>
      </c>
      <c r="BQ598" s="376">
        <v>28.15</v>
      </c>
      <c r="BR598" s="393">
        <v>3</v>
      </c>
      <c r="BS598" s="376">
        <v>27.99</v>
      </c>
      <c r="BT598" s="393">
        <v>5</v>
      </c>
      <c r="BU598" s="376">
        <v>26.99</v>
      </c>
      <c r="BV598" s="393">
        <v>8</v>
      </c>
      <c r="BW598" s="376">
        <v>25.99</v>
      </c>
      <c r="BX598" s="393">
        <v>10</v>
      </c>
      <c r="BY598" s="376">
        <v>25.49</v>
      </c>
    </row>
    <row r="599" spans="1:77" x14ac:dyDescent="0.25">
      <c r="A599" s="388" t="s">
        <v>1524</v>
      </c>
      <c r="B599" s="388"/>
      <c r="C599" s="388"/>
      <c r="D599" s="389"/>
      <c r="E599" s="388"/>
      <c r="F599" s="388"/>
      <c r="G599" s="388"/>
      <c r="H599" s="388"/>
      <c r="I599" s="388"/>
      <c r="J599" s="388"/>
      <c r="K599" s="388"/>
      <c r="L599" s="388" t="str">
        <f t="shared" si="9"/>
        <v/>
      </c>
      <c r="M599" s="388"/>
      <c r="N599" s="388"/>
      <c r="O599" s="388"/>
      <c r="P599" s="388"/>
      <c r="Q599" s="388"/>
      <c r="R599" s="388"/>
      <c r="S599" s="388"/>
      <c r="T599" s="376"/>
      <c r="U599" s="388"/>
      <c r="V599" s="388"/>
      <c r="W599" s="388"/>
      <c r="X599" s="388"/>
      <c r="Y599" s="388"/>
      <c r="Z599" s="388"/>
      <c r="AA599" s="388"/>
      <c r="AB599" s="388"/>
      <c r="AC599" s="388"/>
      <c r="AD599" s="388"/>
      <c r="AE599" s="397"/>
      <c r="AF599" s="388"/>
      <c r="AG599" s="388"/>
      <c r="AH599" s="388"/>
      <c r="AI599" s="388"/>
      <c r="AJ599" s="388"/>
      <c r="AK599" s="388"/>
      <c r="AL599" s="388"/>
      <c r="AM599" s="388"/>
      <c r="AN599" s="388"/>
      <c r="AO599" s="388"/>
      <c r="AP599" s="388"/>
      <c r="AQ599" s="388"/>
      <c r="AR599" s="388"/>
      <c r="AS599" s="388"/>
      <c r="AT599" s="388"/>
      <c r="AU599" s="388"/>
      <c r="AV599" s="388"/>
      <c r="AW599" s="388"/>
      <c r="AX599" s="388"/>
      <c r="AY599" s="388"/>
      <c r="AZ599" s="388"/>
      <c r="BA599" s="388"/>
      <c r="BB599" s="388"/>
      <c r="BC599" s="388"/>
      <c r="BD599" s="388"/>
      <c r="BE599" s="388"/>
      <c r="BF599" s="388"/>
      <c r="BG599" s="388"/>
      <c r="BH599" s="388"/>
      <c r="BI599" s="388"/>
      <c r="BJ599" s="388"/>
      <c r="BK599" s="388"/>
      <c r="BL599" s="388"/>
      <c r="BM599" s="388"/>
      <c r="BN599" s="388"/>
      <c r="BO599" s="388">
        <v>38.15</v>
      </c>
      <c r="BP599" s="388">
        <v>0</v>
      </c>
      <c r="BQ599" s="388">
        <v>34.950000000000003</v>
      </c>
      <c r="BR599" s="391">
        <v>5</v>
      </c>
      <c r="BS599" s="388">
        <v>32.450000000000003</v>
      </c>
      <c r="BT599" s="391">
        <v>10</v>
      </c>
      <c r="BU599" s="388">
        <v>28.65</v>
      </c>
      <c r="BV599" s="391">
        <v>15</v>
      </c>
      <c r="BW599" s="388">
        <v>26.75</v>
      </c>
      <c r="BX599" s="391">
        <v>25</v>
      </c>
      <c r="BY599" s="388">
        <v>25.85</v>
      </c>
    </row>
    <row r="600" spans="1:77" x14ac:dyDescent="0.25">
      <c r="A600" s="376" t="s">
        <v>118</v>
      </c>
      <c r="B600" s="376"/>
      <c r="C600" s="376"/>
      <c r="D600" s="392"/>
      <c r="E600" s="376"/>
      <c r="F600" s="376"/>
      <c r="G600" s="376"/>
      <c r="H600" s="376"/>
      <c r="I600" s="376"/>
      <c r="J600" s="376"/>
      <c r="K600" s="376"/>
      <c r="L600" s="376" t="str">
        <f t="shared" si="9"/>
        <v/>
      </c>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6"/>
      <c r="AK600" s="376"/>
      <c r="AL600" s="376"/>
      <c r="AM600" s="376"/>
      <c r="AN600" s="376"/>
      <c r="AO600" s="376"/>
      <c r="AP600" s="376"/>
      <c r="AQ600" s="376"/>
      <c r="AR600" s="376"/>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v>33.99</v>
      </c>
      <c r="BP600" s="376">
        <v>0</v>
      </c>
      <c r="BQ600" s="376">
        <v>32.99</v>
      </c>
      <c r="BR600" s="393">
        <v>2</v>
      </c>
      <c r="BS600" s="376">
        <v>29.99</v>
      </c>
      <c r="BT600" s="393">
        <v>3</v>
      </c>
      <c r="BU600" s="376">
        <v>28.99</v>
      </c>
      <c r="BV600" s="393">
        <v>5</v>
      </c>
      <c r="BW600" s="376">
        <v>27.99</v>
      </c>
      <c r="BX600" s="393">
        <v>8</v>
      </c>
      <c r="BY600" s="376">
        <v>25.99</v>
      </c>
    </row>
    <row r="601" spans="1:77" x14ac:dyDescent="0.25">
      <c r="A601" s="388" t="s">
        <v>1523</v>
      </c>
      <c r="B601" s="388"/>
      <c r="C601" s="388"/>
      <c r="D601" s="389"/>
      <c r="E601" s="388"/>
      <c r="F601" s="388"/>
      <c r="G601" s="388"/>
      <c r="H601" s="388"/>
      <c r="I601" s="388"/>
      <c r="J601" s="388"/>
      <c r="K601" s="388"/>
      <c r="L601" s="388" t="str">
        <f t="shared" si="9"/>
        <v/>
      </c>
      <c r="M601" s="388"/>
      <c r="N601" s="388"/>
      <c r="O601" s="388"/>
      <c r="P601" s="388"/>
      <c r="Q601" s="388"/>
      <c r="R601" s="388"/>
      <c r="S601" s="388"/>
      <c r="T601" s="388"/>
      <c r="U601" s="388"/>
      <c r="V601" s="388"/>
      <c r="W601" s="388"/>
      <c r="X601" s="388"/>
      <c r="Y601" s="388"/>
      <c r="Z601" s="388"/>
      <c r="AA601" s="388"/>
      <c r="AB601" s="388"/>
      <c r="AC601" s="388"/>
      <c r="AD601" s="388"/>
      <c r="AE601" s="397"/>
      <c r="AF601" s="388"/>
      <c r="AG601" s="388"/>
      <c r="AH601" s="388"/>
      <c r="AI601" s="388"/>
      <c r="AJ601" s="388"/>
      <c r="AK601" s="388"/>
      <c r="AL601" s="388"/>
      <c r="AM601" s="388"/>
      <c r="AN601" s="388"/>
      <c r="AO601" s="388"/>
      <c r="AP601" s="388"/>
      <c r="AQ601" s="388"/>
      <c r="AR601" s="388"/>
      <c r="AS601" s="388"/>
      <c r="AT601" s="388"/>
      <c r="AU601" s="388"/>
      <c r="AV601" s="388"/>
      <c r="AW601" s="388"/>
      <c r="AX601" s="388"/>
      <c r="AY601" s="388"/>
      <c r="AZ601" s="388"/>
      <c r="BA601" s="388"/>
      <c r="BB601" s="388"/>
      <c r="BC601" s="388"/>
      <c r="BD601" s="388"/>
      <c r="BE601" s="388"/>
      <c r="BF601" s="388"/>
      <c r="BG601" s="388"/>
      <c r="BH601" s="388"/>
      <c r="BI601" s="388"/>
      <c r="BJ601" s="388"/>
      <c r="BK601" s="388"/>
      <c r="BL601" s="388"/>
      <c r="BM601" s="388"/>
      <c r="BN601" s="388"/>
      <c r="BO601" s="388">
        <v>37.950000000000003</v>
      </c>
      <c r="BP601" s="388">
        <v>0</v>
      </c>
      <c r="BQ601" s="388">
        <v>34.950000000000003</v>
      </c>
      <c r="BR601" s="391">
        <v>5</v>
      </c>
      <c r="BS601" s="388">
        <v>32.25</v>
      </c>
      <c r="BT601" s="391">
        <v>10</v>
      </c>
      <c r="BU601" s="388">
        <v>28.45</v>
      </c>
      <c r="BV601" s="391">
        <v>15</v>
      </c>
      <c r="BW601" s="388">
        <v>26.59</v>
      </c>
      <c r="BX601" s="391">
        <v>25</v>
      </c>
      <c r="BY601" s="388">
        <v>25.99</v>
      </c>
    </row>
    <row r="602" spans="1:77" x14ac:dyDescent="0.25">
      <c r="A602" s="376" t="s">
        <v>1414</v>
      </c>
      <c r="B602" s="376"/>
      <c r="C602" s="376"/>
      <c r="D602" s="392"/>
      <c r="E602" s="376"/>
      <c r="F602" s="376"/>
      <c r="G602" s="376"/>
      <c r="H602" s="376"/>
      <c r="I602" s="376"/>
      <c r="J602" s="376"/>
      <c r="K602" s="376"/>
      <c r="L602" s="376" t="str">
        <f t="shared" si="9"/>
        <v/>
      </c>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c r="AJ602" s="376"/>
      <c r="AK602" s="376"/>
      <c r="AL602" s="376"/>
      <c r="AM602" s="376"/>
      <c r="AN602" s="376"/>
      <c r="AO602" s="376"/>
      <c r="AP602" s="376"/>
      <c r="AQ602" s="376"/>
      <c r="AR602" s="376"/>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v>34.99</v>
      </c>
      <c r="BP602" s="376">
        <v>0</v>
      </c>
      <c r="BQ602" s="376">
        <v>32.99</v>
      </c>
      <c r="BR602" s="393">
        <v>2</v>
      </c>
      <c r="BS602" s="376">
        <v>29.99</v>
      </c>
      <c r="BT602" s="393">
        <v>4</v>
      </c>
      <c r="BU602" s="376">
        <v>27.99</v>
      </c>
      <c r="BV602" s="393">
        <v>6</v>
      </c>
      <c r="BW602" s="376">
        <v>26.99</v>
      </c>
      <c r="BX602" s="393">
        <v>8</v>
      </c>
      <c r="BY602" s="376">
        <v>26.1</v>
      </c>
    </row>
    <row r="603" spans="1:77" x14ac:dyDescent="0.25">
      <c r="A603" s="388" t="s">
        <v>105</v>
      </c>
      <c r="B603" s="388"/>
      <c r="C603" s="388"/>
      <c r="D603" s="389"/>
      <c r="E603" s="388"/>
      <c r="F603" s="388"/>
      <c r="G603" s="388"/>
      <c r="H603" s="388"/>
      <c r="I603" s="388"/>
      <c r="J603" s="388"/>
      <c r="K603" s="388"/>
      <c r="L603" s="388" t="str">
        <f t="shared" si="9"/>
        <v/>
      </c>
      <c r="M603" s="388"/>
      <c r="N603" s="388"/>
      <c r="O603" s="388"/>
      <c r="P603" s="388"/>
      <c r="Q603" s="388"/>
      <c r="R603" s="388"/>
      <c r="S603" s="388"/>
      <c r="T603" s="388"/>
      <c r="U603" s="388"/>
      <c r="V603" s="388"/>
      <c r="W603" s="388"/>
      <c r="X603" s="388"/>
      <c r="Y603" s="388"/>
      <c r="Z603" s="388"/>
      <c r="AA603" s="388"/>
      <c r="AB603" s="388"/>
      <c r="AC603" s="388"/>
      <c r="AD603" s="388"/>
      <c r="AE603" s="388"/>
      <c r="AF603" s="388"/>
      <c r="AG603" s="388"/>
      <c r="AH603" s="388"/>
      <c r="AI603" s="388"/>
      <c r="AJ603" s="388"/>
      <c r="AK603" s="388"/>
      <c r="AL603" s="388"/>
      <c r="AM603" s="388"/>
      <c r="AN603" s="388"/>
      <c r="AO603" s="388"/>
      <c r="AP603" s="388"/>
      <c r="AQ603" s="388"/>
      <c r="AR603" s="388"/>
      <c r="AS603" s="388"/>
      <c r="AT603" s="388"/>
      <c r="AU603" s="388"/>
      <c r="AV603" s="388"/>
      <c r="AW603" s="388"/>
      <c r="AX603" s="388"/>
      <c r="AY603" s="388"/>
      <c r="AZ603" s="388"/>
      <c r="BA603" s="388"/>
      <c r="BB603" s="388"/>
      <c r="BC603" s="388"/>
      <c r="BD603" s="388"/>
      <c r="BE603" s="388"/>
      <c r="BF603" s="388"/>
      <c r="BG603" s="388"/>
      <c r="BH603" s="388"/>
      <c r="BI603" s="388"/>
      <c r="BJ603" s="388"/>
      <c r="BK603" s="388"/>
      <c r="BL603" s="388"/>
      <c r="BM603" s="388"/>
      <c r="BN603" s="388"/>
      <c r="BO603" s="388">
        <v>35.69</v>
      </c>
      <c r="BP603" s="388">
        <v>0</v>
      </c>
      <c r="BQ603" s="388">
        <v>34.29</v>
      </c>
      <c r="BR603" s="391">
        <v>2</v>
      </c>
      <c r="BS603" s="388">
        <v>29.99</v>
      </c>
      <c r="BT603" s="391">
        <v>5</v>
      </c>
      <c r="BU603" s="388">
        <v>28.75</v>
      </c>
      <c r="BV603" s="391">
        <v>10</v>
      </c>
      <c r="BW603" s="388">
        <v>27.49</v>
      </c>
      <c r="BX603" s="391">
        <v>15</v>
      </c>
      <c r="BY603" s="388">
        <v>26.25</v>
      </c>
    </row>
    <row r="604" spans="1:77" x14ac:dyDescent="0.25">
      <c r="A604" s="376" t="s">
        <v>1811</v>
      </c>
      <c r="B604" s="376"/>
      <c r="C604" s="392"/>
      <c r="D604" s="392"/>
      <c r="E604" s="376"/>
      <c r="F604" s="376"/>
      <c r="G604" s="376"/>
      <c r="H604" s="376"/>
      <c r="I604" s="376"/>
      <c r="J604" s="376"/>
      <c r="K604" s="376"/>
      <c r="L604" s="376" t="str">
        <f t="shared" si="9"/>
        <v/>
      </c>
      <c r="M604" s="376"/>
      <c r="N604" s="376"/>
      <c r="O604" s="376"/>
      <c r="P604" s="376"/>
      <c r="Q604" s="376"/>
      <c r="R604" s="376"/>
      <c r="S604" s="376"/>
      <c r="T604" s="376"/>
      <c r="U604" s="376"/>
      <c r="V604" s="376"/>
      <c r="W604" s="376"/>
      <c r="X604" s="376"/>
      <c r="Y604" s="376"/>
      <c r="Z604" s="376"/>
      <c r="AA604" s="376"/>
      <c r="AB604" s="376"/>
      <c r="AC604" s="376"/>
      <c r="AD604" s="376"/>
      <c r="AE604" s="394"/>
      <c r="AF604" s="376"/>
      <c r="AG604" s="376"/>
      <c r="AH604" s="376"/>
      <c r="AI604" s="376"/>
      <c r="AJ604" s="376"/>
      <c r="AK604" s="376"/>
      <c r="AL604" s="376"/>
      <c r="AM604" s="376"/>
      <c r="AN604" s="376"/>
      <c r="AO604" s="376"/>
      <c r="AP604" s="376"/>
      <c r="AQ604" s="376"/>
      <c r="AR604" s="376"/>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v>31.61333333</v>
      </c>
      <c r="BP604" s="376">
        <v>0</v>
      </c>
      <c r="BQ604" s="376">
        <v>29.637499999999999</v>
      </c>
      <c r="BR604" s="393">
        <v>2</v>
      </c>
      <c r="BS604" s="376">
        <v>27.66</v>
      </c>
      <c r="BT604" s="393">
        <v>4</v>
      </c>
      <c r="BU604" s="376">
        <v>26.34444444</v>
      </c>
      <c r="BV604" s="393">
        <v>4</v>
      </c>
      <c r="BW604" s="376">
        <v>26.34444444</v>
      </c>
      <c r="BX604" s="393">
        <v>4</v>
      </c>
      <c r="BY604" s="376">
        <v>26.34444444</v>
      </c>
    </row>
    <row r="605" spans="1:77" x14ac:dyDescent="0.25">
      <c r="A605" s="388" t="s">
        <v>1812</v>
      </c>
      <c r="B605" s="388"/>
      <c r="C605" s="388"/>
      <c r="D605" s="389"/>
      <c r="E605" s="388"/>
      <c r="F605" s="388"/>
      <c r="G605" s="388"/>
      <c r="H605" s="388"/>
      <c r="I605" s="388"/>
      <c r="J605" s="388"/>
      <c r="K605" s="388"/>
      <c r="L605" s="388" t="str">
        <f t="shared" si="9"/>
        <v/>
      </c>
      <c r="M605" s="388"/>
      <c r="N605" s="388"/>
      <c r="O605" s="388"/>
      <c r="P605" s="388"/>
      <c r="Q605" s="388"/>
      <c r="R605" s="388"/>
      <c r="S605" s="388"/>
      <c r="T605" s="388"/>
      <c r="U605" s="388"/>
      <c r="V605" s="388"/>
      <c r="W605" s="388"/>
      <c r="X605" s="388"/>
      <c r="Y605" s="388"/>
      <c r="Z605" s="388"/>
      <c r="AA605" s="388"/>
      <c r="AB605" s="388"/>
      <c r="AC605" s="388"/>
      <c r="AD605" s="388"/>
      <c r="AE605" s="390"/>
      <c r="AF605" s="388"/>
      <c r="AG605" s="388"/>
      <c r="AH605" s="388"/>
      <c r="AI605" s="388"/>
      <c r="AJ605" s="388"/>
      <c r="AK605" s="388"/>
      <c r="AL605" s="388"/>
      <c r="AM605" s="388"/>
      <c r="AN605" s="388"/>
      <c r="AO605" s="388"/>
      <c r="AP605" s="388"/>
      <c r="AQ605" s="388"/>
      <c r="AR605" s="388"/>
      <c r="AS605" s="388"/>
      <c r="AT605" s="388"/>
      <c r="AU605" s="388"/>
      <c r="AV605" s="388"/>
      <c r="AW605" s="388"/>
      <c r="AX605" s="388"/>
      <c r="AY605" s="388"/>
      <c r="AZ605" s="388"/>
      <c r="BA605" s="388"/>
      <c r="BB605" s="388"/>
      <c r="BC605" s="388"/>
      <c r="BD605" s="388"/>
      <c r="BE605" s="388"/>
      <c r="BF605" s="388"/>
      <c r="BG605" s="388"/>
      <c r="BH605" s="388"/>
      <c r="BI605" s="388"/>
      <c r="BJ605" s="388"/>
      <c r="BK605" s="388"/>
      <c r="BL605" s="388"/>
      <c r="BM605" s="388"/>
      <c r="BN605" s="388"/>
      <c r="BO605" s="388">
        <v>31.61333333</v>
      </c>
      <c r="BP605" s="388">
        <v>0</v>
      </c>
      <c r="BQ605" s="388">
        <v>29.637499999999999</v>
      </c>
      <c r="BR605" s="391">
        <v>2</v>
      </c>
      <c r="BS605" s="388">
        <v>27.66</v>
      </c>
      <c r="BT605" s="391">
        <v>4</v>
      </c>
      <c r="BU605" s="388">
        <v>26.34444444</v>
      </c>
      <c r="BV605" s="391">
        <v>4</v>
      </c>
      <c r="BW605" s="388">
        <v>26.34444444</v>
      </c>
      <c r="BX605" s="391">
        <v>4</v>
      </c>
      <c r="BY605" s="388">
        <v>26.34444444</v>
      </c>
    </row>
    <row r="606" spans="1:77" x14ac:dyDescent="0.25">
      <c r="A606" s="376" t="s">
        <v>1497</v>
      </c>
      <c r="B606" s="376"/>
      <c r="C606" s="376"/>
      <c r="D606" s="392"/>
      <c r="E606" s="376"/>
      <c r="F606" s="376"/>
      <c r="G606" s="376"/>
      <c r="H606" s="376"/>
      <c r="I606" s="376"/>
      <c r="J606" s="376"/>
      <c r="K606" s="376"/>
      <c r="L606" s="376" t="str">
        <f t="shared" si="9"/>
        <v/>
      </c>
      <c r="M606" s="376"/>
      <c r="N606" s="376"/>
      <c r="O606" s="376"/>
      <c r="P606" s="376"/>
      <c r="Q606" s="376"/>
      <c r="R606" s="376"/>
      <c r="S606" s="376"/>
      <c r="T606" s="376"/>
      <c r="U606" s="376"/>
      <c r="V606" s="376"/>
      <c r="W606" s="376"/>
      <c r="X606" s="376"/>
      <c r="Y606" s="376"/>
      <c r="Z606" s="376"/>
      <c r="AA606" s="388"/>
      <c r="AB606" s="376"/>
      <c r="AC606" s="376"/>
      <c r="AD606" s="376"/>
      <c r="AE606" s="394"/>
      <c r="AF606" s="376"/>
      <c r="AG606" s="376"/>
      <c r="AH606" s="376"/>
      <c r="AI606" s="376"/>
      <c r="AJ606" s="376"/>
      <c r="AK606" s="376"/>
      <c r="AL606" s="376"/>
      <c r="AM606" s="376"/>
      <c r="AN606" s="376"/>
      <c r="AO606" s="376"/>
      <c r="AP606" s="376"/>
      <c r="AQ606" s="376"/>
      <c r="AR606" s="376"/>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v>55.15</v>
      </c>
      <c r="BP606" s="376">
        <v>0</v>
      </c>
      <c r="BQ606" s="376">
        <v>46.95</v>
      </c>
      <c r="BR606" s="393">
        <v>5</v>
      </c>
      <c r="BS606" s="376">
        <v>41.35</v>
      </c>
      <c r="BT606" s="393">
        <v>10</v>
      </c>
      <c r="BU606" s="376">
        <v>38.65</v>
      </c>
      <c r="BV606" s="393">
        <v>15</v>
      </c>
      <c r="BW606" s="376">
        <v>35.89</v>
      </c>
      <c r="BX606" s="393">
        <v>25</v>
      </c>
      <c r="BY606" s="376">
        <v>26.39</v>
      </c>
    </row>
    <row r="607" spans="1:77" x14ac:dyDescent="0.25">
      <c r="A607" s="388" t="s">
        <v>1494</v>
      </c>
      <c r="B607" s="388"/>
      <c r="C607" s="389"/>
      <c r="D607" s="389"/>
      <c r="E607" s="388"/>
      <c r="F607" s="388"/>
      <c r="G607" s="388"/>
      <c r="H607" s="388"/>
      <c r="I607" s="388"/>
      <c r="J607" s="388"/>
      <c r="K607" s="388"/>
      <c r="L607" s="388" t="str">
        <f t="shared" si="9"/>
        <v/>
      </c>
      <c r="M607" s="388"/>
      <c r="N607" s="388"/>
      <c r="O607" s="388"/>
      <c r="P607" s="388"/>
      <c r="Q607" s="388"/>
      <c r="R607" s="388"/>
      <c r="S607" s="388"/>
      <c r="T607" s="388"/>
      <c r="U607" s="388"/>
      <c r="V607" s="388"/>
      <c r="W607" s="388"/>
      <c r="X607" s="388"/>
      <c r="Y607" s="388"/>
      <c r="Z607" s="388"/>
      <c r="AA607" s="388"/>
      <c r="AB607" s="388"/>
      <c r="AC607" s="388"/>
      <c r="AD607" s="388"/>
      <c r="AE607" s="390"/>
      <c r="AF607" s="388"/>
      <c r="AG607" s="388"/>
      <c r="AH607" s="388"/>
      <c r="AI607" s="388"/>
      <c r="AJ607" s="388"/>
      <c r="AK607" s="388"/>
      <c r="AL607" s="388"/>
      <c r="AM607" s="388"/>
      <c r="AN607" s="388"/>
      <c r="AO607" s="388"/>
      <c r="AP607" s="388"/>
      <c r="AQ607" s="388"/>
      <c r="AR607" s="388"/>
      <c r="AS607" s="388"/>
      <c r="AT607" s="388"/>
      <c r="AU607" s="388"/>
      <c r="AV607" s="388"/>
      <c r="AW607" s="388"/>
      <c r="AX607" s="388"/>
      <c r="AY607" s="388"/>
      <c r="AZ607" s="388"/>
      <c r="BA607" s="388"/>
      <c r="BB607" s="388"/>
      <c r="BC607" s="388"/>
      <c r="BD607" s="388"/>
      <c r="BE607" s="388"/>
      <c r="BF607" s="388"/>
      <c r="BG607" s="388"/>
      <c r="BH607" s="388"/>
      <c r="BI607" s="388"/>
      <c r="BJ607" s="388"/>
      <c r="BK607" s="388"/>
      <c r="BL607" s="388"/>
      <c r="BM607" s="388"/>
      <c r="BN607" s="388"/>
      <c r="BO607" s="388">
        <v>140.8763605</v>
      </c>
      <c r="BP607" s="388">
        <v>0</v>
      </c>
      <c r="BQ607" s="388">
        <v>119.93010200000001</v>
      </c>
      <c r="BR607" s="391">
        <v>5</v>
      </c>
      <c r="BS607" s="388">
        <v>105.6253401</v>
      </c>
      <c r="BT607" s="391">
        <v>10</v>
      </c>
      <c r="BU607" s="388">
        <v>98.728401360000007</v>
      </c>
      <c r="BV607" s="391">
        <v>15</v>
      </c>
      <c r="BW607" s="388">
        <v>91.678197280000006</v>
      </c>
      <c r="BX607" s="391">
        <v>25</v>
      </c>
      <c r="BY607" s="388">
        <v>26.540442179999999</v>
      </c>
    </row>
    <row r="608" spans="1:77" x14ac:dyDescent="0.25">
      <c r="A608" s="376" t="s">
        <v>106</v>
      </c>
      <c r="B608" s="376"/>
      <c r="C608" s="376"/>
      <c r="D608" s="392"/>
      <c r="E608" s="376"/>
      <c r="F608" s="376"/>
      <c r="G608" s="376"/>
      <c r="H608" s="376"/>
      <c r="I608" s="376"/>
      <c r="J608" s="376"/>
      <c r="K608" s="376"/>
      <c r="L608" s="376" t="str">
        <f t="shared" si="9"/>
        <v/>
      </c>
      <c r="M608" s="376"/>
      <c r="N608" s="376"/>
      <c r="O608" s="376"/>
      <c r="P608" s="376"/>
      <c r="Q608" s="376"/>
      <c r="R608" s="376"/>
      <c r="S608" s="376"/>
      <c r="T608" s="376"/>
      <c r="U608" s="376"/>
      <c r="V608" s="376"/>
      <c r="W608" s="376"/>
      <c r="X608" s="376"/>
      <c r="Y608" s="376"/>
      <c r="Z608" s="376"/>
      <c r="AA608" s="376"/>
      <c r="AB608" s="376"/>
      <c r="AC608" s="376"/>
      <c r="AD608" s="376"/>
      <c r="AE608" s="394"/>
      <c r="AF608" s="376"/>
      <c r="AG608" s="376"/>
      <c r="AH608" s="376"/>
      <c r="AI608" s="376"/>
      <c r="AJ608" s="376"/>
      <c r="AK608" s="376"/>
      <c r="AL608" s="376"/>
      <c r="AM608" s="376"/>
      <c r="AN608" s="376"/>
      <c r="AO608" s="376"/>
      <c r="AP608" s="376"/>
      <c r="AQ608" s="376"/>
      <c r="AR608" s="376"/>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v>36.19</v>
      </c>
      <c r="BP608" s="376">
        <v>0</v>
      </c>
      <c r="BQ608" s="376">
        <v>34.79</v>
      </c>
      <c r="BR608" s="393">
        <v>2</v>
      </c>
      <c r="BS608" s="376">
        <v>30.75</v>
      </c>
      <c r="BT608" s="393">
        <v>5</v>
      </c>
      <c r="BU608" s="376">
        <v>29.15</v>
      </c>
      <c r="BV608" s="393">
        <v>10</v>
      </c>
      <c r="BW608" s="376">
        <v>27.99</v>
      </c>
      <c r="BX608" s="393">
        <v>15</v>
      </c>
      <c r="BY608" s="376">
        <v>26.65</v>
      </c>
    </row>
    <row r="609" spans="1:77" x14ac:dyDescent="0.25">
      <c r="A609" s="388" t="s">
        <v>1813</v>
      </c>
      <c r="B609" s="388"/>
      <c r="C609" s="389"/>
      <c r="D609" s="389"/>
      <c r="E609" s="388"/>
      <c r="F609" s="388"/>
      <c r="G609" s="388"/>
      <c r="H609" s="388"/>
      <c r="I609" s="388"/>
      <c r="J609" s="388"/>
      <c r="K609" s="388"/>
      <c r="L609" s="388" t="str">
        <f t="shared" si="9"/>
        <v/>
      </c>
      <c r="M609" s="388"/>
      <c r="N609" s="388"/>
      <c r="O609" s="388"/>
      <c r="P609" s="388"/>
      <c r="Q609" s="388"/>
      <c r="R609" s="388"/>
      <c r="S609" s="388"/>
      <c r="T609" s="388"/>
      <c r="U609" s="388"/>
      <c r="V609" s="388"/>
      <c r="W609" s="388"/>
      <c r="X609" s="388"/>
      <c r="Y609" s="388"/>
      <c r="Z609" s="388"/>
      <c r="AA609" s="388"/>
      <c r="AB609" s="388"/>
      <c r="AC609" s="388"/>
      <c r="AD609" s="388"/>
      <c r="AE609" s="390"/>
      <c r="AF609" s="388"/>
      <c r="AG609" s="388"/>
      <c r="AH609" s="388"/>
      <c r="AI609" s="388"/>
      <c r="AJ609" s="388"/>
      <c r="AK609" s="388"/>
      <c r="AL609" s="388"/>
      <c r="AM609" s="388"/>
      <c r="AN609" s="388"/>
      <c r="AO609" s="388"/>
      <c r="AP609" s="388"/>
      <c r="AQ609" s="388"/>
      <c r="AR609" s="388"/>
      <c r="AS609" s="388"/>
      <c r="AT609" s="388"/>
      <c r="AU609" s="388"/>
      <c r="AV609" s="388"/>
      <c r="AW609" s="388"/>
      <c r="AX609" s="388"/>
      <c r="AY609" s="388"/>
      <c r="AZ609" s="388"/>
      <c r="BA609" s="388"/>
      <c r="BB609" s="388"/>
      <c r="BC609" s="388"/>
      <c r="BD609" s="388"/>
      <c r="BE609" s="388"/>
      <c r="BF609" s="388"/>
      <c r="BG609" s="388"/>
      <c r="BH609" s="388"/>
      <c r="BI609" s="388"/>
      <c r="BJ609" s="388"/>
      <c r="BK609" s="388"/>
      <c r="BL609" s="388"/>
      <c r="BM609" s="388"/>
      <c r="BN609" s="388"/>
      <c r="BO609" s="388">
        <v>30.625</v>
      </c>
      <c r="BP609" s="388">
        <v>0</v>
      </c>
      <c r="BQ609" s="388">
        <v>28.823529409999999</v>
      </c>
      <c r="BR609" s="391">
        <v>4</v>
      </c>
      <c r="BS609" s="388">
        <v>27.43</v>
      </c>
      <c r="BT609" s="391">
        <v>10</v>
      </c>
      <c r="BU609" s="388">
        <v>26.630434780000002</v>
      </c>
      <c r="BV609" s="391">
        <v>10</v>
      </c>
      <c r="BW609" s="388">
        <v>26.630434780000002</v>
      </c>
      <c r="BX609" s="391">
        <v>10</v>
      </c>
      <c r="BY609" s="388">
        <v>26.630434780000002</v>
      </c>
    </row>
    <row r="610" spans="1:77" x14ac:dyDescent="0.25">
      <c r="A610" s="376" t="s">
        <v>97</v>
      </c>
      <c r="B610" s="376"/>
      <c r="C610" s="376"/>
      <c r="D610" s="392"/>
      <c r="E610" s="376"/>
      <c r="F610" s="376"/>
      <c r="G610" s="376"/>
      <c r="H610" s="376"/>
      <c r="I610" s="376"/>
      <c r="J610" s="376"/>
      <c r="K610" s="376"/>
      <c r="L610" s="376" t="str">
        <f t="shared" si="9"/>
        <v/>
      </c>
      <c r="M610" s="376"/>
      <c r="N610" s="376"/>
      <c r="O610" s="376"/>
      <c r="P610" s="376"/>
      <c r="Q610" s="376"/>
      <c r="R610" s="376"/>
      <c r="S610" s="376"/>
      <c r="T610" s="376"/>
      <c r="U610" s="376"/>
      <c r="V610" s="376"/>
      <c r="W610" s="376"/>
      <c r="X610" s="376"/>
      <c r="Y610" s="376"/>
      <c r="Z610" s="376"/>
      <c r="AA610" s="376"/>
      <c r="AB610" s="376"/>
      <c r="AC610" s="376"/>
      <c r="AD610" s="376"/>
      <c r="AE610" s="394"/>
      <c r="AF610" s="376"/>
      <c r="AG610" s="376"/>
      <c r="AH610" s="376"/>
      <c r="AI610" s="376"/>
      <c r="AJ610" s="376"/>
      <c r="AK610" s="376"/>
      <c r="AL610" s="376"/>
      <c r="AM610" s="376"/>
      <c r="AN610" s="376"/>
      <c r="AO610" s="376"/>
      <c r="AP610" s="376"/>
      <c r="AQ610" s="376"/>
      <c r="AR610" s="376"/>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v>36.35</v>
      </c>
      <c r="BP610" s="376">
        <v>0</v>
      </c>
      <c r="BQ610" s="376">
        <v>34.99</v>
      </c>
      <c r="BR610" s="393">
        <v>2</v>
      </c>
      <c r="BS610" s="376">
        <v>29.99</v>
      </c>
      <c r="BT610" s="393">
        <v>5</v>
      </c>
      <c r="BU610" s="376">
        <v>28.99</v>
      </c>
      <c r="BV610" s="393">
        <v>10</v>
      </c>
      <c r="BW610" s="376">
        <v>27.99</v>
      </c>
      <c r="BX610" s="393">
        <v>15</v>
      </c>
      <c r="BY610" s="376">
        <v>26.75</v>
      </c>
    </row>
    <row r="611" spans="1:77" x14ac:dyDescent="0.25">
      <c r="A611" s="388" t="s">
        <v>110</v>
      </c>
      <c r="B611" s="388"/>
      <c r="C611" s="388"/>
      <c r="D611" s="389"/>
      <c r="E611" s="388"/>
      <c r="F611" s="388"/>
      <c r="G611" s="388"/>
      <c r="H611" s="388"/>
      <c r="I611" s="388"/>
      <c r="J611" s="388"/>
      <c r="K611" s="388"/>
      <c r="L611" s="388" t="str">
        <f t="shared" si="9"/>
        <v/>
      </c>
      <c r="M611" s="388"/>
      <c r="N611" s="388"/>
      <c r="O611" s="388"/>
      <c r="P611" s="388"/>
      <c r="Q611" s="388"/>
      <c r="R611" s="388"/>
      <c r="S611" s="388"/>
      <c r="T611" s="388"/>
      <c r="U611" s="388"/>
      <c r="V611" s="388"/>
      <c r="W611" s="388"/>
      <c r="X611" s="388"/>
      <c r="Y611" s="388"/>
      <c r="Z611" s="388"/>
      <c r="AA611" s="388"/>
      <c r="AB611" s="388"/>
      <c r="AC611" s="388"/>
      <c r="AD611" s="388"/>
      <c r="AE611" s="390"/>
      <c r="AF611" s="388"/>
      <c r="AG611" s="388"/>
      <c r="AH611" s="388"/>
      <c r="AI611" s="388"/>
      <c r="AJ611" s="388"/>
      <c r="AK611" s="388"/>
      <c r="AL611" s="388"/>
      <c r="AM611" s="388"/>
      <c r="AN611" s="388"/>
      <c r="AO611" s="388"/>
      <c r="AP611" s="388"/>
      <c r="AQ611" s="388"/>
      <c r="AR611" s="388"/>
      <c r="AS611" s="388"/>
      <c r="AT611" s="388"/>
      <c r="AU611" s="388"/>
      <c r="AV611" s="388"/>
      <c r="AW611" s="388"/>
      <c r="AX611" s="388"/>
      <c r="AY611" s="388"/>
      <c r="AZ611" s="388"/>
      <c r="BA611" s="388"/>
      <c r="BB611" s="388"/>
      <c r="BC611" s="388"/>
      <c r="BD611" s="388"/>
      <c r="BE611" s="388"/>
      <c r="BF611" s="388"/>
      <c r="BG611" s="388"/>
      <c r="BH611" s="388"/>
      <c r="BI611" s="388"/>
      <c r="BJ611" s="388"/>
      <c r="BK611" s="388"/>
      <c r="BL611" s="388"/>
      <c r="BM611" s="388"/>
      <c r="BN611" s="388"/>
      <c r="BO611" s="388">
        <v>35.49</v>
      </c>
      <c r="BP611" s="388">
        <v>0</v>
      </c>
      <c r="BQ611" s="388">
        <v>32.69</v>
      </c>
      <c r="BR611" s="391">
        <v>2</v>
      </c>
      <c r="BS611" s="388">
        <v>30.65</v>
      </c>
      <c r="BT611" s="391">
        <v>4</v>
      </c>
      <c r="BU611" s="388">
        <v>29.65</v>
      </c>
      <c r="BV611" s="391">
        <v>6</v>
      </c>
      <c r="BW611" s="388">
        <v>28.65</v>
      </c>
      <c r="BX611" s="391">
        <v>10</v>
      </c>
      <c r="BY611" s="388">
        <v>26.95</v>
      </c>
    </row>
    <row r="612" spans="1:77" x14ac:dyDescent="0.25">
      <c r="A612" s="376" t="s">
        <v>146</v>
      </c>
      <c r="B612" s="376"/>
      <c r="C612" s="392"/>
      <c r="D612" s="392"/>
      <c r="E612" s="376"/>
      <c r="F612" s="376"/>
      <c r="G612" s="376"/>
      <c r="H612" s="376"/>
      <c r="I612" s="376"/>
      <c r="J612" s="376"/>
      <c r="K612" s="376"/>
      <c r="L612" s="376" t="str">
        <f t="shared" si="9"/>
        <v/>
      </c>
      <c r="M612" s="376"/>
      <c r="N612" s="376"/>
      <c r="O612" s="376"/>
      <c r="P612" s="376"/>
      <c r="Q612" s="376"/>
      <c r="R612" s="376"/>
      <c r="S612" s="376"/>
      <c r="T612" s="376"/>
      <c r="U612" s="376"/>
      <c r="V612" s="376"/>
      <c r="W612" s="376"/>
      <c r="X612" s="376"/>
      <c r="Y612" s="376"/>
      <c r="Z612" s="376"/>
      <c r="AA612" s="376"/>
      <c r="AB612" s="376"/>
      <c r="AC612" s="376"/>
      <c r="AD612" s="376"/>
      <c r="AE612" s="394"/>
      <c r="AF612" s="376"/>
      <c r="AG612" s="376"/>
      <c r="AH612" s="376"/>
      <c r="AI612" s="376"/>
      <c r="AJ612" s="376"/>
      <c r="AK612" s="376"/>
      <c r="AL612" s="376"/>
      <c r="AM612" s="376"/>
      <c r="AN612" s="376"/>
      <c r="AO612" s="376"/>
      <c r="AP612" s="376"/>
      <c r="AQ612" s="376"/>
      <c r="AR612" s="376"/>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v>34.99</v>
      </c>
      <c r="BP612" s="376">
        <v>0</v>
      </c>
      <c r="BQ612" s="376">
        <v>29.99</v>
      </c>
      <c r="BR612" s="393">
        <v>2</v>
      </c>
      <c r="BS612" s="376">
        <v>28.99</v>
      </c>
      <c r="BT612" s="393">
        <v>5</v>
      </c>
      <c r="BU612" s="376">
        <v>26.99</v>
      </c>
      <c r="BV612" s="393">
        <v>5</v>
      </c>
      <c r="BW612" s="376">
        <v>26.99</v>
      </c>
      <c r="BX612" s="393">
        <v>5</v>
      </c>
      <c r="BY612" s="376">
        <v>26.99</v>
      </c>
    </row>
    <row r="613" spans="1:77" x14ac:dyDescent="0.25">
      <c r="A613" s="388" t="s">
        <v>147</v>
      </c>
      <c r="B613" s="388"/>
      <c r="C613" s="388"/>
      <c r="D613" s="389"/>
      <c r="E613" s="388"/>
      <c r="F613" s="388"/>
      <c r="G613" s="388"/>
      <c r="H613" s="388"/>
      <c r="I613" s="388"/>
      <c r="J613" s="388"/>
      <c r="K613" s="388"/>
      <c r="L613" s="388" t="str">
        <f t="shared" si="9"/>
        <v/>
      </c>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388"/>
      <c r="AK613" s="388"/>
      <c r="AL613" s="388"/>
      <c r="AM613" s="388"/>
      <c r="AN613" s="388"/>
      <c r="AO613" s="388"/>
      <c r="AP613" s="388"/>
      <c r="AQ613" s="388"/>
      <c r="AR613" s="388"/>
      <c r="AS613" s="388"/>
      <c r="AT613" s="388"/>
      <c r="AU613" s="388"/>
      <c r="AV613" s="388"/>
      <c r="AW613" s="388"/>
      <c r="AX613" s="388"/>
      <c r="AY613" s="388"/>
      <c r="AZ613" s="388"/>
      <c r="BA613" s="388"/>
      <c r="BB613" s="388"/>
      <c r="BC613" s="388"/>
      <c r="BD613" s="388"/>
      <c r="BE613" s="388"/>
      <c r="BF613" s="388"/>
      <c r="BG613" s="388"/>
      <c r="BH613" s="388"/>
      <c r="BI613" s="388"/>
      <c r="BJ613" s="388"/>
      <c r="BK613" s="388"/>
      <c r="BL613" s="388"/>
      <c r="BM613" s="388"/>
      <c r="BN613" s="388"/>
      <c r="BO613" s="388">
        <v>34.99</v>
      </c>
      <c r="BP613" s="388">
        <v>0</v>
      </c>
      <c r="BQ613" s="388">
        <v>29.99</v>
      </c>
      <c r="BR613" s="391">
        <v>2</v>
      </c>
      <c r="BS613" s="388">
        <v>28.99</v>
      </c>
      <c r="BT613" s="391">
        <v>3</v>
      </c>
      <c r="BU613" s="388">
        <v>27.99</v>
      </c>
      <c r="BV613" s="391">
        <v>5</v>
      </c>
      <c r="BW613" s="388">
        <v>26.99</v>
      </c>
      <c r="BX613" s="391">
        <v>5</v>
      </c>
      <c r="BY613" s="388">
        <v>26.99</v>
      </c>
    </row>
    <row r="614" spans="1:77" x14ac:dyDescent="0.25">
      <c r="A614" s="376" t="s">
        <v>148</v>
      </c>
      <c r="B614" s="376"/>
      <c r="C614" s="376"/>
      <c r="D614" s="392"/>
      <c r="E614" s="376"/>
      <c r="F614" s="376"/>
      <c r="G614" s="376"/>
      <c r="H614" s="376"/>
      <c r="I614" s="376"/>
      <c r="J614" s="376"/>
      <c r="K614" s="376"/>
      <c r="L614" s="376" t="str">
        <f t="shared" si="9"/>
        <v/>
      </c>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c r="AK614" s="376"/>
      <c r="AL614" s="376"/>
      <c r="AM614" s="376"/>
      <c r="AN614" s="376"/>
      <c r="AO614" s="376"/>
      <c r="AP614" s="376"/>
      <c r="AQ614" s="376"/>
      <c r="AR614" s="376"/>
      <c r="AS614" s="376"/>
      <c r="AT614" s="376"/>
      <c r="AU614" s="394"/>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v>34.99</v>
      </c>
      <c r="BP614" s="376">
        <v>0</v>
      </c>
      <c r="BQ614" s="376">
        <v>29.99</v>
      </c>
      <c r="BR614" s="393">
        <v>2</v>
      </c>
      <c r="BS614" s="376">
        <v>28.99</v>
      </c>
      <c r="BT614" s="393">
        <v>5</v>
      </c>
      <c r="BU614" s="376">
        <v>26.99</v>
      </c>
      <c r="BV614" s="393">
        <v>5</v>
      </c>
      <c r="BW614" s="376">
        <v>26.99</v>
      </c>
      <c r="BX614" s="393">
        <v>5</v>
      </c>
      <c r="BY614" s="376">
        <v>26.99</v>
      </c>
    </row>
    <row r="615" spans="1:77" x14ac:dyDescent="0.25">
      <c r="A615" s="388" t="s">
        <v>104</v>
      </c>
      <c r="B615" s="388"/>
      <c r="C615" s="388"/>
      <c r="D615" s="389"/>
      <c r="E615" s="388"/>
      <c r="F615" s="388"/>
      <c r="G615" s="388"/>
      <c r="H615" s="388"/>
      <c r="I615" s="388"/>
      <c r="J615" s="388"/>
      <c r="K615" s="388"/>
      <c r="L615" s="388" t="str">
        <f t="shared" si="9"/>
        <v/>
      </c>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388"/>
      <c r="AK615" s="388"/>
      <c r="AL615" s="388"/>
      <c r="AM615" s="388"/>
      <c r="AN615" s="388"/>
      <c r="AO615" s="388"/>
      <c r="AP615" s="388"/>
      <c r="AQ615" s="388"/>
      <c r="AR615" s="388"/>
      <c r="AS615" s="388"/>
      <c r="AT615" s="388"/>
      <c r="AU615" s="388"/>
      <c r="AV615" s="388"/>
      <c r="AW615" s="388"/>
      <c r="AX615" s="388"/>
      <c r="AY615" s="388"/>
      <c r="AZ615" s="388"/>
      <c r="BA615" s="388"/>
      <c r="BB615" s="388"/>
      <c r="BC615" s="388"/>
      <c r="BD615" s="388"/>
      <c r="BE615" s="388"/>
      <c r="BF615" s="388"/>
      <c r="BG615" s="388"/>
      <c r="BH615" s="388"/>
      <c r="BI615" s="388"/>
      <c r="BJ615" s="388"/>
      <c r="BK615" s="388"/>
      <c r="BL615" s="388"/>
      <c r="BM615" s="388"/>
      <c r="BN615" s="388"/>
      <c r="BO615" s="388">
        <v>35.99</v>
      </c>
      <c r="BP615" s="388">
        <v>0</v>
      </c>
      <c r="BQ615" s="388">
        <v>32.75</v>
      </c>
      <c r="BR615" s="391">
        <v>2</v>
      </c>
      <c r="BS615" s="388">
        <v>30.49</v>
      </c>
      <c r="BT615" s="391">
        <v>4</v>
      </c>
      <c r="BU615" s="388">
        <v>29.49</v>
      </c>
      <c r="BV615" s="391">
        <v>6</v>
      </c>
      <c r="BW615" s="388">
        <v>28.49</v>
      </c>
      <c r="BX615" s="391">
        <v>10</v>
      </c>
      <c r="BY615" s="388">
        <v>26.99</v>
      </c>
    </row>
    <row r="616" spans="1:77" x14ac:dyDescent="0.25">
      <c r="A616" s="376" t="s">
        <v>1526</v>
      </c>
      <c r="B616" s="376"/>
      <c r="C616" s="376"/>
      <c r="D616" s="392"/>
      <c r="E616" s="376"/>
      <c r="F616" s="376"/>
      <c r="G616" s="376"/>
      <c r="H616" s="376"/>
      <c r="I616" s="376"/>
      <c r="J616" s="376"/>
      <c r="K616" s="376"/>
      <c r="L616" s="376" t="str">
        <f t="shared" si="9"/>
        <v/>
      </c>
      <c r="M616" s="376"/>
      <c r="N616" s="376"/>
      <c r="O616" s="376"/>
      <c r="P616" s="376"/>
      <c r="Q616" s="376"/>
      <c r="R616" s="376"/>
      <c r="S616" s="376"/>
      <c r="T616" s="376"/>
      <c r="U616" s="376"/>
      <c r="V616" s="376"/>
      <c r="W616" s="376"/>
      <c r="X616" s="376"/>
      <c r="Y616" s="376"/>
      <c r="Z616" s="376"/>
      <c r="AA616" s="388"/>
      <c r="AB616" s="376"/>
      <c r="AC616" s="376"/>
      <c r="AD616" s="376"/>
      <c r="AE616" s="394"/>
      <c r="AF616" s="376"/>
      <c r="AG616" s="376"/>
      <c r="AH616" s="376"/>
      <c r="AI616" s="376"/>
      <c r="AJ616" s="376"/>
      <c r="AK616" s="376"/>
      <c r="AL616" s="376"/>
      <c r="AM616" s="376"/>
      <c r="AN616" s="376"/>
      <c r="AO616" s="376"/>
      <c r="AP616" s="376"/>
      <c r="AQ616" s="376"/>
      <c r="AR616" s="376"/>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v>38.89</v>
      </c>
      <c r="BP616" s="376">
        <v>0</v>
      </c>
      <c r="BQ616" s="376">
        <v>36.950000000000003</v>
      </c>
      <c r="BR616" s="393">
        <v>5</v>
      </c>
      <c r="BS616" s="376">
        <v>32.950000000000003</v>
      </c>
      <c r="BT616" s="393">
        <v>10</v>
      </c>
      <c r="BU616" s="376">
        <v>31.99</v>
      </c>
      <c r="BV616" s="393">
        <v>15</v>
      </c>
      <c r="BW616" s="376">
        <v>30.49</v>
      </c>
      <c r="BX616" s="393">
        <v>25</v>
      </c>
      <c r="BY616" s="376">
        <v>28.15</v>
      </c>
    </row>
    <row r="617" spans="1:77" x14ac:dyDescent="0.25">
      <c r="A617" s="388" t="s">
        <v>1432</v>
      </c>
      <c r="B617" s="388"/>
      <c r="C617" s="388"/>
      <c r="D617" s="389"/>
      <c r="E617" s="388"/>
      <c r="F617" s="388"/>
      <c r="G617" s="388"/>
      <c r="H617" s="388"/>
      <c r="I617" s="388"/>
      <c r="J617" s="388"/>
      <c r="K617" s="388"/>
      <c r="L617" s="388" t="str">
        <f t="shared" si="9"/>
        <v/>
      </c>
      <c r="M617" s="388"/>
      <c r="N617" s="388"/>
      <c r="O617" s="388"/>
      <c r="P617" s="388"/>
      <c r="Q617" s="388"/>
      <c r="R617" s="388"/>
      <c r="S617" s="388"/>
      <c r="T617" s="388"/>
      <c r="U617" s="388"/>
      <c r="V617" s="388"/>
      <c r="W617" s="388"/>
      <c r="X617" s="388"/>
      <c r="Y617" s="388"/>
      <c r="Z617" s="388"/>
      <c r="AA617" s="388"/>
      <c r="AB617" s="388"/>
      <c r="AC617" s="388"/>
      <c r="AD617" s="388"/>
      <c r="AE617" s="390"/>
      <c r="AF617" s="388"/>
      <c r="AG617" s="388"/>
      <c r="AH617" s="388"/>
      <c r="AI617" s="388"/>
      <c r="AJ617" s="388"/>
      <c r="AK617" s="388"/>
      <c r="AL617" s="388"/>
      <c r="AM617" s="388"/>
      <c r="AN617" s="388"/>
      <c r="AO617" s="388"/>
      <c r="AP617" s="388"/>
      <c r="AQ617" s="388"/>
      <c r="AR617" s="388"/>
      <c r="AS617" s="388"/>
      <c r="AT617" s="388"/>
      <c r="AU617" s="388"/>
      <c r="AV617" s="388"/>
      <c r="AW617" s="388"/>
      <c r="AX617" s="388"/>
      <c r="AY617" s="388"/>
      <c r="AZ617" s="388"/>
      <c r="BA617" s="388"/>
      <c r="BB617" s="388"/>
      <c r="BC617" s="388"/>
      <c r="BD617" s="388"/>
      <c r="BE617" s="388"/>
      <c r="BF617" s="388"/>
      <c r="BG617" s="388"/>
      <c r="BH617" s="388"/>
      <c r="BI617" s="388"/>
      <c r="BJ617" s="388"/>
      <c r="BK617" s="388"/>
      <c r="BL617" s="388"/>
      <c r="BM617" s="388"/>
      <c r="BN617" s="388"/>
      <c r="BO617" s="388">
        <v>35.99</v>
      </c>
      <c r="BP617" s="388">
        <v>0</v>
      </c>
      <c r="BQ617" s="388">
        <v>34.99</v>
      </c>
      <c r="BR617" s="391">
        <v>6</v>
      </c>
      <c r="BS617" s="388">
        <v>32.99</v>
      </c>
      <c r="BT617" s="391">
        <v>10</v>
      </c>
      <c r="BU617" s="388">
        <v>30.99</v>
      </c>
      <c r="BV617" s="391">
        <v>25</v>
      </c>
      <c r="BW617" s="388">
        <v>29.99</v>
      </c>
      <c r="BX617" s="391">
        <v>50</v>
      </c>
      <c r="BY617" s="388">
        <v>28.49</v>
      </c>
    </row>
    <row r="618" spans="1:77" x14ac:dyDescent="0.25">
      <c r="A618" s="376" t="s">
        <v>1508</v>
      </c>
      <c r="B618" s="376"/>
      <c r="C618" s="376"/>
      <c r="D618" s="392"/>
      <c r="E618" s="376"/>
      <c r="F618" s="376"/>
      <c r="G618" s="376"/>
      <c r="H618" s="376"/>
      <c r="I618" s="376"/>
      <c r="J618" s="376"/>
      <c r="K618" s="376"/>
      <c r="L618" s="376" t="str">
        <f t="shared" si="9"/>
        <v/>
      </c>
      <c r="M618" s="376"/>
      <c r="N618" s="376"/>
      <c r="O618" s="376"/>
      <c r="P618" s="376"/>
      <c r="Q618" s="376"/>
      <c r="R618" s="376"/>
      <c r="S618" s="376"/>
      <c r="T618" s="376"/>
      <c r="U618" s="376"/>
      <c r="V618" s="376"/>
      <c r="W618" s="376"/>
      <c r="X618" s="376"/>
      <c r="Y618" s="376"/>
      <c r="Z618" s="376"/>
      <c r="AA618" s="388"/>
      <c r="AB618" s="376"/>
      <c r="AC618" s="376"/>
      <c r="AD618" s="376"/>
      <c r="AE618" s="394"/>
      <c r="AF618" s="376"/>
      <c r="AG618" s="376"/>
      <c r="AH618" s="376"/>
      <c r="AI618" s="376"/>
      <c r="AJ618" s="376"/>
      <c r="AK618" s="376"/>
      <c r="AL618" s="376"/>
      <c r="AM618" s="376"/>
      <c r="AN618" s="376"/>
      <c r="AO618" s="376"/>
      <c r="AP618" s="376"/>
      <c r="AQ618" s="376"/>
      <c r="AR618" s="376"/>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v>58.59</v>
      </c>
      <c r="BP618" s="376">
        <v>0</v>
      </c>
      <c r="BQ618" s="376">
        <v>49.79</v>
      </c>
      <c r="BR618" s="393">
        <v>5</v>
      </c>
      <c r="BS618" s="376">
        <v>43.95</v>
      </c>
      <c r="BT618" s="393">
        <v>10</v>
      </c>
      <c r="BU618" s="376">
        <v>40.950000000000003</v>
      </c>
      <c r="BV618" s="393">
        <v>15</v>
      </c>
      <c r="BW618" s="376">
        <v>38.090000000000003</v>
      </c>
      <c r="BX618" s="393">
        <v>25</v>
      </c>
      <c r="BY618" s="376">
        <v>28.19</v>
      </c>
    </row>
    <row r="619" spans="1:77" x14ac:dyDescent="0.25">
      <c r="A619" s="388" t="s">
        <v>87</v>
      </c>
      <c r="B619" s="388"/>
      <c r="C619" s="388"/>
      <c r="D619" s="389"/>
      <c r="E619" s="388"/>
      <c r="F619" s="388"/>
      <c r="G619" s="388"/>
      <c r="H619" s="388"/>
      <c r="I619" s="388"/>
      <c r="J619" s="388"/>
      <c r="K619" s="388"/>
      <c r="L619" s="388" t="str">
        <f t="shared" si="9"/>
        <v/>
      </c>
      <c r="M619" s="388"/>
      <c r="N619" s="388"/>
      <c r="O619" s="388"/>
      <c r="P619" s="388"/>
      <c r="Q619" s="388"/>
      <c r="R619" s="388"/>
      <c r="S619" s="388"/>
      <c r="T619" s="388"/>
      <c r="U619" s="388"/>
      <c r="V619" s="388"/>
      <c r="W619" s="388"/>
      <c r="X619" s="388"/>
      <c r="Y619" s="388"/>
      <c r="Z619" s="388"/>
      <c r="AA619" s="388"/>
      <c r="AB619" s="388"/>
      <c r="AC619" s="388"/>
      <c r="AD619" s="388"/>
      <c r="AE619" s="390"/>
      <c r="AF619" s="388"/>
      <c r="AG619" s="388"/>
      <c r="AH619" s="388"/>
      <c r="AI619" s="388"/>
      <c r="AJ619" s="388"/>
      <c r="AK619" s="388"/>
      <c r="AL619" s="388"/>
      <c r="AM619" s="388"/>
      <c r="AN619" s="388"/>
      <c r="AO619" s="388"/>
      <c r="AP619" s="388"/>
      <c r="AQ619" s="388"/>
      <c r="AR619" s="388"/>
      <c r="AS619" s="388"/>
      <c r="AT619" s="388"/>
      <c r="AU619" s="388"/>
      <c r="AV619" s="388"/>
      <c r="AW619" s="388"/>
      <c r="AX619" s="388"/>
      <c r="AY619" s="388"/>
      <c r="AZ619" s="388"/>
      <c r="BA619" s="388"/>
      <c r="BB619" s="388"/>
      <c r="BC619" s="388"/>
      <c r="BD619" s="388"/>
      <c r="BE619" s="388"/>
      <c r="BF619" s="388"/>
      <c r="BG619" s="388"/>
      <c r="BH619" s="388"/>
      <c r="BI619" s="388"/>
      <c r="BJ619" s="388"/>
      <c r="BK619" s="388"/>
      <c r="BL619" s="388"/>
      <c r="BM619" s="388"/>
      <c r="BN619" s="388"/>
      <c r="BO619" s="388">
        <v>37.49</v>
      </c>
      <c r="BP619" s="388">
        <v>0</v>
      </c>
      <c r="BQ619" s="388">
        <v>34.25</v>
      </c>
      <c r="BR619" s="391">
        <v>2</v>
      </c>
      <c r="BS619" s="388">
        <v>32.99</v>
      </c>
      <c r="BT619" s="391">
        <v>4</v>
      </c>
      <c r="BU619" s="388">
        <v>31.49</v>
      </c>
      <c r="BV619" s="391">
        <v>6</v>
      </c>
      <c r="BW619" s="388">
        <v>30.25</v>
      </c>
      <c r="BX619" s="391">
        <v>10</v>
      </c>
      <c r="BY619" s="388">
        <v>28.25</v>
      </c>
    </row>
    <row r="620" spans="1:77" x14ac:dyDescent="0.25">
      <c r="A620" s="376" t="s">
        <v>144</v>
      </c>
      <c r="B620" s="376"/>
      <c r="C620" s="376"/>
      <c r="D620" s="392"/>
      <c r="E620" s="376"/>
      <c r="F620" s="376"/>
      <c r="G620" s="376"/>
      <c r="H620" s="376"/>
      <c r="I620" s="376"/>
      <c r="J620" s="376"/>
      <c r="K620" s="376"/>
      <c r="L620" s="376" t="str">
        <f t="shared" si="9"/>
        <v/>
      </c>
      <c r="M620" s="376"/>
      <c r="N620" s="376"/>
      <c r="O620" s="376"/>
      <c r="P620" s="376"/>
      <c r="Q620" s="376"/>
      <c r="R620" s="376"/>
      <c r="S620" s="376"/>
      <c r="T620" s="376"/>
      <c r="U620" s="376"/>
      <c r="V620" s="376"/>
      <c r="W620" s="376"/>
      <c r="X620" s="376"/>
      <c r="Y620" s="376"/>
      <c r="Z620" s="376"/>
      <c r="AA620" s="388"/>
      <c r="AB620" s="376"/>
      <c r="AC620" s="376"/>
      <c r="AD620" s="376"/>
      <c r="AE620" s="394"/>
      <c r="AF620" s="376"/>
      <c r="AG620" s="376"/>
      <c r="AH620" s="376"/>
      <c r="AI620" s="376"/>
      <c r="AJ620" s="376"/>
      <c r="AK620" s="376"/>
      <c r="AL620" s="376"/>
      <c r="AM620" s="376"/>
      <c r="AN620" s="376"/>
      <c r="AO620" s="376"/>
      <c r="AP620" s="376"/>
      <c r="AQ620" s="376"/>
      <c r="AR620" s="376"/>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v>39.99</v>
      </c>
      <c r="BP620" s="376">
        <v>0</v>
      </c>
      <c r="BQ620" s="376">
        <v>35.49</v>
      </c>
      <c r="BR620" s="393">
        <v>2</v>
      </c>
      <c r="BS620" s="376">
        <v>34.49</v>
      </c>
      <c r="BT620" s="393">
        <v>3</v>
      </c>
      <c r="BU620" s="376">
        <v>33.49</v>
      </c>
      <c r="BV620" s="393">
        <v>4</v>
      </c>
      <c r="BW620" s="376">
        <v>31.99</v>
      </c>
      <c r="BX620" s="393">
        <v>5</v>
      </c>
      <c r="BY620" s="376">
        <v>28.65</v>
      </c>
    </row>
    <row r="621" spans="1:77" x14ac:dyDescent="0.25">
      <c r="A621" s="388" t="s">
        <v>62</v>
      </c>
      <c r="B621" s="388"/>
      <c r="C621" s="388"/>
      <c r="D621" s="389"/>
      <c r="E621" s="388"/>
      <c r="F621" s="388"/>
      <c r="G621" s="388"/>
      <c r="H621" s="388"/>
      <c r="I621" s="388"/>
      <c r="J621" s="388"/>
      <c r="K621" s="388"/>
      <c r="L621" s="388" t="str">
        <f t="shared" si="9"/>
        <v/>
      </c>
      <c r="M621" s="388"/>
      <c r="N621" s="388"/>
      <c r="O621" s="388"/>
      <c r="P621" s="388"/>
      <c r="Q621" s="388"/>
      <c r="R621" s="388"/>
      <c r="S621" s="388"/>
      <c r="T621" s="376"/>
      <c r="U621" s="388"/>
      <c r="V621" s="388"/>
      <c r="W621" s="388"/>
      <c r="X621" s="388"/>
      <c r="Y621" s="388"/>
      <c r="Z621" s="388"/>
      <c r="AA621" s="388"/>
      <c r="AB621" s="388"/>
      <c r="AC621" s="388"/>
      <c r="AD621" s="388"/>
      <c r="AE621" s="397"/>
      <c r="AF621" s="388"/>
      <c r="AG621" s="388"/>
      <c r="AH621" s="388"/>
      <c r="AI621" s="388"/>
      <c r="AJ621" s="388"/>
      <c r="AK621" s="388"/>
      <c r="AL621" s="388"/>
      <c r="AM621" s="388"/>
      <c r="AN621" s="388"/>
      <c r="AO621" s="388"/>
      <c r="AP621" s="388"/>
      <c r="AQ621" s="388"/>
      <c r="AR621" s="388"/>
      <c r="AS621" s="388"/>
      <c r="AT621" s="388"/>
      <c r="AU621" s="388"/>
      <c r="AV621" s="388"/>
      <c r="AW621" s="388"/>
      <c r="AX621" s="388"/>
      <c r="AY621" s="388"/>
      <c r="AZ621" s="388"/>
      <c r="BA621" s="388"/>
      <c r="BB621" s="388"/>
      <c r="BC621" s="388"/>
      <c r="BD621" s="388"/>
      <c r="BE621" s="388"/>
      <c r="BF621" s="388"/>
      <c r="BG621" s="388"/>
      <c r="BH621" s="388"/>
      <c r="BI621" s="388"/>
      <c r="BJ621" s="388"/>
      <c r="BK621" s="388"/>
      <c r="BL621" s="388"/>
      <c r="BM621" s="388"/>
      <c r="BN621" s="388"/>
      <c r="BO621" s="388">
        <v>34.99</v>
      </c>
      <c r="BP621" s="388">
        <v>0</v>
      </c>
      <c r="BQ621" s="388">
        <v>32.49</v>
      </c>
      <c r="BR621" s="391">
        <v>3</v>
      </c>
      <c r="BS621" s="388">
        <v>31.25</v>
      </c>
      <c r="BT621" s="391">
        <v>5</v>
      </c>
      <c r="BU621" s="388">
        <v>30.49</v>
      </c>
      <c r="BV621" s="391">
        <v>7</v>
      </c>
      <c r="BW621" s="388">
        <v>29.99</v>
      </c>
      <c r="BX621" s="391">
        <v>10</v>
      </c>
      <c r="BY621" s="388">
        <v>28.69</v>
      </c>
    </row>
    <row r="622" spans="1:77" x14ac:dyDescent="0.25">
      <c r="A622" s="376" t="s">
        <v>63</v>
      </c>
      <c r="B622" s="376"/>
      <c r="C622" s="392"/>
      <c r="D622" s="392"/>
      <c r="E622" s="376"/>
      <c r="F622" s="376"/>
      <c r="G622" s="376"/>
      <c r="H622" s="376"/>
      <c r="I622" s="376"/>
      <c r="J622" s="376"/>
      <c r="K622" s="376"/>
      <c r="L622" s="376" t="str">
        <f t="shared" si="9"/>
        <v/>
      </c>
      <c r="M622" s="376"/>
      <c r="N622" s="376"/>
      <c r="O622" s="376"/>
      <c r="P622" s="376"/>
      <c r="Q622" s="376"/>
      <c r="R622" s="376"/>
      <c r="S622" s="376"/>
      <c r="T622" s="376"/>
      <c r="U622" s="376"/>
      <c r="V622" s="376"/>
      <c r="W622" s="376"/>
      <c r="X622" s="376"/>
      <c r="Y622" s="376"/>
      <c r="Z622" s="376"/>
      <c r="AA622" s="376"/>
      <c r="AB622" s="376"/>
      <c r="AC622" s="376"/>
      <c r="AD622" s="376"/>
      <c r="AE622" s="394"/>
      <c r="AF622" s="376"/>
      <c r="AG622" s="376"/>
      <c r="AH622" s="376"/>
      <c r="AI622" s="376"/>
      <c r="AJ622" s="376"/>
      <c r="AK622" s="376"/>
      <c r="AL622" s="376"/>
      <c r="AM622" s="376"/>
      <c r="AN622" s="376"/>
      <c r="AO622" s="376"/>
      <c r="AP622" s="376"/>
      <c r="AQ622" s="376"/>
      <c r="AR622" s="376"/>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v>34.99</v>
      </c>
      <c r="BP622" s="376">
        <v>0</v>
      </c>
      <c r="BQ622" s="376">
        <v>32.49</v>
      </c>
      <c r="BR622" s="393">
        <v>3</v>
      </c>
      <c r="BS622" s="376">
        <v>31.25</v>
      </c>
      <c r="BT622" s="393">
        <v>5</v>
      </c>
      <c r="BU622" s="376">
        <v>30.49</v>
      </c>
      <c r="BV622" s="393">
        <v>7</v>
      </c>
      <c r="BW622" s="376">
        <v>29.99</v>
      </c>
      <c r="BX622" s="393">
        <v>10</v>
      </c>
      <c r="BY622" s="376">
        <v>28.69</v>
      </c>
    </row>
    <row r="623" spans="1:77" x14ac:dyDescent="0.25">
      <c r="A623" s="388" t="s">
        <v>123</v>
      </c>
      <c r="B623" s="388"/>
      <c r="C623" s="388"/>
      <c r="D623" s="389"/>
      <c r="E623" s="388"/>
      <c r="F623" s="388"/>
      <c r="G623" s="388"/>
      <c r="H623" s="388"/>
      <c r="I623" s="388"/>
      <c r="J623" s="388"/>
      <c r="K623" s="388"/>
      <c r="L623" s="388" t="str">
        <f t="shared" si="9"/>
        <v/>
      </c>
      <c r="M623" s="388"/>
      <c r="N623" s="388"/>
      <c r="O623" s="388"/>
      <c r="P623" s="388"/>
      <c r="Q623" s="388"/>
      <c r="R623" s="388"/>
      <c r="S623" s="388"/>
      <c r="T623" s="388"/>
      <c r="U623" s="388"/>
      <c r="V623" s="388"/>
      <c r="W623" s="388"/>
      <c r="X623" s="388"/>
      <c r="Y623" s="388"/>
      <c r="Z623" s="388"/>
      <c r="AA623" s="388"/>
      <c r="AB623" s="388"/>
      <c r="AC623" s="388"/>
      <c r="AD623" s="388"/>
      <c r="AE623" s="390"/>
      <c r="AF623" s="388"/>
      <c r="AG623" s="388"/>
      <c r="AH623" s="388"/>
      <c r="AI623" s="388"/>
      <c r="AJ623" s="388"/>
      <c r="AK623" s="388"/>
      <c r="AL623" s="388"/>
      <c r="AM623" s="388"/>
      <c r="AN623" s="388"/>
      <c r="AO623" s="388"/>
      <c r="AP623" s="388"/>
      <c r="AQ623" s="388"/>
      <c r="AR623" s="388"/>
      <c r="AS623" s="388"/>
      <c r="AT623" s="388"/>
      <c r="AU623" s="388"/>
      <c r="AV623" s="388"/>
      <c r="AW623" s="388"/>
      <c r="AX623" s="388"/>
      <c r="AY623" s="388"/>
      <c r="AZ623" s="388"/>
      <c r="BA623" s="388"/>
      <c r="BB623" s="388"/>
      <c r="BC623" s="388"/>
      <c r="BD623" s="388"/>
      <c r="BE623" s="388"/>
      <c r="BF623" s="388"/>
      <c r="BG623" s="388"/>
      <c r="BH623" s="388"/>
      <c r="BI623" s="388"/>
      <c r="BJ623" s="388"/>
      <c r="BK623" s="388"/>
      <c r="BL623" s="388"/>
      <c r="BM623" s="388"/>
      <c r="BN623" s="388"/>
      <c r="BO623" s="388">
        <v>37.85</v>
      </c>
      <c r="BP623" s="388">
        <v>0</v>
      </c>
      <c r="BQ623" s="388">
        <v>37.49</v>
      </c>
      <c r="BR623" s="391">
        <v>2</v>
      </c>
      <c r="BS623" s="388">
        <v>34.99</v>
      </c>
      <c r="BT623" s="391">
        <v>5</v>
      </c>
      <c r="BU623" s="388">
        <v>32.49</v>
      </c>
      <c r="BV623" s="391">
        <v>10</v>
      </c>
      <c r="BW623" s="388">
        <v>30.99</v>
      </c>
      <c r="BX623" s="391">
        <v>15</v>
      </c>
      <c r="BY623" s="388">
        <v>28.85</v>
      </c>
    </row>
    <row r="624" spans="1:77" x14ac:dyDescent="0.25">
      <c r="A624" s="376" t="s">
        <v>1</v>
      </c>
      <c r="B624" s="376"/>
      <c r="C624" s="376"/>
      <c r="D624" s="392"/>
      <c r="E624" s="376"/>
      <c r="F624" s="376"/>
      <c r="G624" s="376"/>
      <c r="H624" s="376"/>
      <c r="I624" s="376"/>
      <c r="J624" s="376"/>
      <c r="K624" s="376"/>
      <c r="L624" s="376" t="str">
        <f t="shared" si="9"/>
        <v/>
      </c>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c r="AJ624" s="376"/>
      <c r="AK624" s="376"/>
      <c r="AL624" s="376"/>
      <c r="AM624" s="376"/>
      <c r="AN624" s="376"/>
      <c r="AO624" s="376"/>
      <c r="AP624" s="376"/>
      <c r="AQ624" s="376"/>
      <c r="AR624" s="376"/>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v>39.99</v>
      </c>
      <c r="BP624" s="376">
        <v>0</v>
      </c>
      <c r="BQ624" s="376">
        <v>35.75</v>
      </c>
      <c r="BR624" s="393">
        <v>2</v>
      </c>
      <c r="BS624" s="376">
        <v>33.49</v>
      </c>
      <c r="BT624" s="393">
        <v>3</v>
      </c>
      <c r="BU624" s="376">
        <v>32.99</v>
      </c>
      <c r="BV624" s="393">
        <v>4</v>
      </c>
      <c r="BW624" s="376">
        <v>31.99</v>
      </c>
      <c r="BX624" s="393">
        <v>5</v>
      </c>
      <c r="BY624" s="376">
        <v>29.45</v>
      </c>
    </row>
    <row r="625" spans="1:77" x14ac:dyDescent="0.25">
      <c r="A625" s="388" t="s">
        <v>129</v>
      </c>
      <c r="B625" s="388"/>
      <c r="C625" s="388"/>
      <c r="D625" s="389"/>
      <c r="E625" s="388"/>
      <c r="F625" s="388"/>
      <c r="G625" s="388"/>
      <c r="H625" s="388"/>
      <c r="I625" s="388"/>
      <c r="J625" s="388"/>
      <c r="K625" s="388"/>
      <c r="L625" s="388" t="str">
        <f t="shared" si="9"/>
        <v/>
      </c>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388"/>
      <c r="AK625" s="388"/>
      <c r="AL625" s="388"/>
      <c r="AM625" s="388"/>
      <c r="AN625" s="388"/>
      <c r="AO625" s="388"/>
      <c r="AP625" s="388"/>
      <c r="AQ625" s="388"/>
      <c r="AR625" s="388"/>
      <c r="AS625" s="388"/>
      <c r="AT625" s="388"/>
      <c r="AU625" s="388"/>
      <c r="AV625" s="388"/>
      <c r="AW625" s="388"/>
      <c r="AX625" s="388"/>
      <c r="AY625" s="388"/>
      <c r="AZ625" s="388"/>
      <c r="BA625" s="388"/>
      <c r="BB625" s="388"/>
      <c r="BC625" s="388"/>
      <c r="BD625" s="388"/>
      <c r="BE625" s="388"/>
      <c r="BF625" s="388"/>
      <c r="BG625" s="388"/>
      <c r="BH625" s="388"/>
      <c r="BI625" s="388"/>
      <c r="BJ625" s="388"/>
      <c r="BK625" s="388"/>
      <c r="BL625" s="388"/>
      <c r="BM625" s="388"/>
      <c r="BN625" s="388"/>
      <c r="BO625" s="388">
        <v>37.99</v>
      </c>
      <c r="BP625" s="388">
        <v>0</v>
      </c>
      <c r="BQ625" s="388">
        <v>35.89</v>
      </c>
      <c r="BR625" s="391">
        <v>2</v>
      </c>
      <c r="BS625" s="388">
        <v>34.25</v>
      </c>
      <c r="BT625" s="391">
        <v>5</v>
      </c>
      <c r="BU625" s="388">
        <v>32.99</v>
      </c>
      <c r="BV625" s="391">
        <v>7</v>
      </c>
      <c r="BW625" s="388">
        <v>30.99</v>
      </c>
      <c r="BX625" s="391">
        <v>10</v>
      </c>
      <c r="BY625" s="388">
        <v>29.55</v>
      </c>
    </row>
    <row r="626" spans="1:77" x14ac:dyDescent="0.25">
      <c r="A626" s="376" t="s">
        <v>1814</v>
      </c>
      <c r="B626" s="376"/>
      <c r="C626" s="392"/>
      <c r="D626" s="392"/>
      <c r="E626" s="376"/>
      <c r="F626" s="376"/>
      <c r="G626" s="376"/>
      <c r="H626" s="376"/>
      <c r="I626" s="376"/>
      <c r="J626" s="376"/>
      <c r="K626" s="376"/>
      <c r="L626" s="376" t="str">
        <f t="shared" si="9"/>
        <v/>
      </c>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c r="AJ626" s="376"/>
      <c r="AK626" s="376"/>
      <c r="AL626" s="376"/>
      <c r="AM626" s="376"/>
      <c r="AN626" s="376"/>
      <c r="AO626" s="376"/>
      <c r="AP626" s="376"/>
      <c r="AQ626" s="376"/>
      <c r="AR626" s="376"/>
      <c r="AS626" s="376"/>
      <c r="AT626" s="376"/>
      <c r="AU626" s="394"/>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v>37.99</v>
      </c>
      <c r="BP626" s="376">
        <v>0</v>
      </c>
      <c r="BQ626" s="376">
        <v>34.99</v>
      </c>
      <c r="BR626" s="393">
        <v>2</v>
      </c>
      <c r="BS626" s="376">
        <v>32.49</v>
      </c>
      <c r="BT626" s="393">
        <v>10</v>
      </c>
      <c r="BU626" s="376">
        <v>29.99</v>
      </c>
      <c r="BV626" s="393">
        <v>10</v>
      </c>
      <c r="BW626" s="376">
        <v>29.99</v>
      </c>
      <c r="BX626" s="393">
        <v>10</v>
      </c>
      <c r="BY626" s="376">
        <v>29.99</v>
      </c>
    </row>
    <row r="627" spans="1:77" x14ac:dyDescent="0.25">
      <c r="A627" s="388" t="s">
        <v>84</v>
      </c>
      <c r="B627" s="388"/>
      <c r="C627" s="389"/>
      <c r="D627" s="389"/>
      <c r="E627" s="388"/>
      <c r="F627" s="388"/>
      <c r="G627" s="388"/>
      <c r="H627" s="388"/>
      <c r="I627" s="388"/>
      <c r="J627" s="388"/>
      <c r="K627" s="388"/>
      <c r="L627" s="388" t="str">
        <f t="shared" si="9"/>
        <v/>
      </c>
      <c r="M627" s="388"/>
      <c r="N627" s="388"/>
      <c r="O627" s="388"/>
      <c r="P627" s="388"/>
      <c r="Q627" s="388"/>
      <c r="R627" s="388"/>
      <c r="S627" s="388"/>
      <c r="T627" s="388"/>
      <c r="U627" s="388"/>
      <c r="V627" s="388"/>
      <c r="W627" s="388"/>
      <c r="X627" s="388"/>
      <c r="Y627" s="388"/>
      <c r="Z627" s="388"/>
      <c r="AA627" s="388"/>
      <c r="AB627" s="388"/>
      <c r="AC627" s="388"/>
      <c r="AD627" s="388"/>
      <c r="AE627" s="390"/>
      <c r="AF627" s="388"/>
      <c r="AG627" s="388"/>
      <c r="AH627" s="388"/>
      <c r="AI627" s="388"/>
      <c r="AJ627" s="388"/>
      <c r="AK627" s="388"/>
      <c r="AL627" s="388"/>
      <c r="AM627" s="388"/>
      <c r="AN627" s="388"/>
      <c r="AO627" s="388"/>
      <c r="AP627" s="388"/>
      <c r="AQ627" s="388"/>
      <c r="AR627" s="388"/>
      <c r="AS627" s="388"/>
      <c r="AT627" s="388"/>
      <c r="AU627" s="388"/>
      <c r="AV627" s="388"/>
      <c r="AW627" s="388"/>
      <c r="AX627" s="388"/>
      <c r="AY627" s="388"/>
      <c r="AZ627" s="388"/>
      <c r="BA627" s="388"/>
      <c r="BB627" s="388"/>
      <c r="BC627" s="388"/>
      <c r="BD627" s="388"/>
      <c r="BE627" s="388"/>
      <c r="BF627" s="388"/>
      <c r="BG627" s="388"/>
      <c r="BH627" s="388"/>
      <c r="BI627" s="388"/>
      <c r="BJ627" s="388"/>
      <c r="BK627" s="388"/>
      <c r="BL627" s="388"/>
      <c r="BM627" s="388"/>
      <c r="BN627" s="388"/>
      <c r="BO627" s="388">
        <v>36.15</v>
      </c>
      <c r="BP627" s="388">
        <v>0</v>
      </c>
      <c r="BQ627" s="388">
        <v>35.99</v>
      </c>
      <c r="BR627" s="391">
        <v>2</v>
      </c>
      <c r="BS627" s="388">
        <v>34.99</v>
      </c>
      <c r="BT627" s="391">
        <v>5</v>
      </c>
      <c r="BU627" s="388">
        <v>33.49</v>
      </c>
      <c r="BV627" s="391">
        <v>7</v>
      </c>
      <c r="BW627" s="388">
        <v>31.99</v>
      </c>
      <c r="BX627" s="391">
        <v>10</v>
      </c>
      <c r="BY627" s="388">
        <v>29.99</v>
      </c>
    </row>
    <row r="628" spans="1:77" x14ac:dyDescent="0.25">
      <c r="A628" s="376" t="s">
        <v>1509</v>
      </c>
      <c r="B628" s="376"/>
      <c r="C628" s="392"/>
      <c r="D628" s="392"/>
      <c r="E628" s="376"/>
      <c r="F628" s="376"/>
      <c r="G628" s="376"/>
      <c r="H628" s="376"/>
      <c r="I628" s="376"/>
      <c r="J628" s="376"/>
      <c r="K628" s="376"/>
      <c r="L628" s="376" t="str">
        <f t="shared" si="9"/>
        <v/>
      </c>
      <c r="M628" s="376"/>
      <c r="N628" s="376"/>
      <c r="O628" s="376"/>
      <c r="P628" s="376"/>
      <c r="Q628" s="376"/>
      <c r="R628" s="376"/>
      <c r="S628" s="376"/>
      <c r="T628" s="376"/>
      <c r="U628" s="376"/>
      <c r="V628" s="376"/>
      <c r="W628" s="376"/>
      <c r="X628" s="376"/>
      <c r="Y628" s="376"/>
      <c r="Z628" s="376"/>
      <c r="AA628" s="376"/>
      <c r="AB628" s="376"/>
      <c r="AC628" s="376"/>
      <c r="AD628" s="376"/>
      <c r="AE628" s="394"/>
      <c r="AF628" s="376"/>
      <c r="AG628" s="376"/>
      <c r="AH628" s="376"/>
      <c r="AI628" s="376"/>
      <c r="AJ628" s="376"/>
      <c r="AK628" s="376"/>
      <c r="AL628" s="376"/>
      <c r="AM628" s="376"/>
      <c r="AN628" s="376"/>
      <c r="AO628" s="376"/>
      <c r="AP628" s="376"/>
      <c r="AQ628" s="376"/>
      <c r="AR628" s="376"/>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v>71.05</v>
      </c>
      <c r="BP628" s="376">
        <v>0</v>
      </c>
      <c r="BQ628" s="376">
        <v>60.39</v>
      </c>
      <c r="BR628" s="393">
        <v>5</v>
      </c>
      <c r="BS628" s="376">
        <v>53.29</v>
      </c>
      <c r="BT628" s="393">
        <v>10</v>
      </c>
      <c r="BU628" s="376">
        <v>49.75</v>
      </c>
      <c r="BV628" s="393">
        <v>15</v>
      </c>
      <c r="BW628" s="376">
        <v>46.19</v>
      </c>
      <c r="BX628" s="393">
        <v>25</v>
      </c>
      <c r="BY628" s="376">
        <v>29.95</v>
      </c>
    </row>
    <row r="629" spans="1:77" x14ac:dyDescent="0.25">
      <c r="A629" s="388" t="s">
        <v>99</v>
      </c>
      <c r="B629" s="388"/>
      <c r="C629" s="388"/>
      <c r="D629" s="389"/>
      <c r="E629" s="388"/>
      <c r="F629" s="388"/>
      <c r="G629" s="388"/>
      <c r="H629" s="388"/>
      <c r="I629" s="388"/>
      <c r="J629" s="388"/>
      <c r="K629" s="388"/>
      <c r="L629" s="388" t="str">
        <f t="shared" si="9"/>
        <v/>
      </c>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388"/>
      <c r="AK629" s="388"/>
      <c r="AL629" s="388"/>
      <c r="AM629" s="388"/>
      <c r="AN629" s="388"/>
      <c r="AO629" s="388"/>
      <c r="AP629" s="388"/>
      <c r="AQ629" s="388"/>
      <c r="AR629" s="388"/>
      <c r="AS629" s="388"/>
      <c r="AT629" s="388"/>
      <c r="AU629" s="388"/>
      <c r="AV629" s="388"/>
      <c r="AW629" s="388"/>
      <c r="AX629" s="388"/>
      <c r="AY629" s="388"/>
      <c r="AZ629" s="388"/>
      <c r="BA629" s="388"/>
      <c r="BB629" s="388"/>
      <c r="BC629" s="388"/>
      <c r="BD629" s="388"/>
      <c r="BE629" s="388"/>
      <c r="BF629" s="388"/>
      <c r="BG629" s="388"/>
      <c r="BH629" s="388"/>
      <c r="BI629" s="388"/>
      <c r="BJ629" s="388"/>
      <c r="BK629" s="388"/>
      <c r="BL629" s="388"/>
      <c r="BM629" s="388"/>
      <c r="BN629" s="388"/>
      <c r="BO629" s="388">
        <v>39.99</v>
      </c>
      <c r="BP629" s="388">
        <v>0</v>
      </c>
      <c r="BQ629" s="388">
        <v>36.450000000000003</v>
      </c>
      <c r="BR629" s="391">
        <v>2</v>
      </c>
      <c r="BS629" s="388">
        <v>34.25</v>
      </c>
      <c r="BT629" s="391">
        <v>4</v>
      </c>
      <c r="BU629" s="388">
        <v>32.99</v>
      </c>
      <c r="BV629" s="391">
        <v>6</v>
      </c>
      <c r="BW629" s="388">
        <v>31.75</v>
      </c>
      <c r="BX629" s="391">
        <v>10</v>
      </c>
      <c r="BY629" s="388">
        <v>30.05</v>
      </c>
    </row>
    <row r="630" spans="1:77" x14ac:dyDescent="0.25">
      <c r="A630" s="376" t="s">
        <v>1460</v>
      </c>
      <c r="B630" s="376"/>
      <c r="C630" s="392"/>
      <c r="D630" s="392"/>
      <c r="E630" s="376"/>
      <c r="F630" s="376"/>
      <c r="G630" s="376"/>
      <c r="H630" s="376"/>
      <c r="I630" s="376"/>
      <c r="J630" s="376"/>
      <c r="K630" s="376"/>
      <c r="L630" s="376" t="str">
        <f t="shared" si="9"/>
        <v/>
      </c>
      <c r="M630" s="376"/>
      <c r="N630" s="376"/>
      <c r="O630" s="376"/>
      <c r="P630" s="376"/>
      <c r="Q630" s="376"/>
      <c r="R630" s="376"/>
      <c r="S630" s="376"/>
      <c r="T630" s="376"/>
      <c r="U630" s="376"/>
      <c r="V630" s="376"/>
      <c r="W630" s="376"/>
      <c r="X630" s="376"/>
      <c r="Y630" s="376"/>
      <c r="Z630" s="376"/>
      <c r="AA630" s="376"/>
      <c r="AB630" s="376"/>
      <c r="AC630" s="376"/>
      <c r="AD630" s="376"/>
      <c r="AE630" s="395"/>
      <c r="AF630" s="376"/>
      <c r="AG630" s="376"/>
      <c r="AH630" s="376"/>
      <c r="AI630" s="376"/>
      <c r="AJ630" s="376"/>
      <c r="AK630" s="376"/>
      <c r="AL630" s="376"/>
      <c r="AM630" s="376"/>
      <c r="AN630" s="376"/>
      <c r="AO630" s="376"/>
      <c r="AP630" s="376"/>
      <c r="AQ630" s="376"/>
      <c r="AR630" s="376"/>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v>39.99</v>
      </c>
      <c r="BP630" s="376">
        <v>0</v>
      </c>
      <c r="BQ630" s="376">
        <v>39.29</v>
      </c>
      <c r="BR630" s="393">
        <v>2</v>
      </c>
      <c r="BS630" s="376">
        <v>38.39</v>
      </c>
      <c r="BT630" s="393">
        <v>4</v>
      </c>
      <c r="BU630" s="376">
        <v>36.99</v>
      </c>
      <c r="BV630" s="393">
        <v>7</v>
      </c>
      <c r="BW630" s="376">
        <v>32.99</v>
      </c>
      <c r="BX630" s="393">
        <v>10</v>
      </c>
      <c r="BY630" s="376">
        <v>30.09</v>
      </c>
    </row>
    <row r="631" spans="1:77" x14ac:dyDescent="0.25">
      <c r="A631" s="388" t="s">
        <v>107</v>
      </c>
      <c r="B631" s="388"/>
      <c r="C631" s="389"/>
      <c r="D631" s="389"/>
      <c r="E631" s="388"/>
      <c r="F631" s="388"/>
      <c r="G631" s="388"/>
      <c r="H631" s="388"/>
      <c r="I631" s="388"/>
      <c r="J631" s="388"/>
      <c r="K631" s="388"/>
      <c r="L631" s="388" t="str">
        <f t="shared" si="9"/>
        <v/>
      </c>
      <c r="M631" s="388"/>
      <c r="N631" s="388"/>
      <c r="O631" s="388"/>
      <c r="P631" s="388"/>
      <c r="Q631" s="388"/>
      <c r="R631" s="388"/>
      <c r="S631" s="388"/>
      <c r="T631" s="388"/>
      <c r="U631" s="388"/>
      <c r="V631" s="388"/>
      <c r="W631" s="388"/>
      <c r="X631" s="388"/>
      <c r="Y631" s="388"/>
      <c r="Z631" s="388"/>
      <c r="AA631" s="388"/>
      <c r="AB631" s="388"/>
      <c r="AC631" s="388"/>
      <c r="AD631" s="388"/>
      <c r="AE631" s="390"/>
      <c r="AF631" s="388"/>
      <c r="AG631" s="388"/>
      <c r="AH631" s="388"/>
      <c r="AI631" s="388"/>
      <c r="AJ631" s="388"/>
      <c r="AK631" s="388"/>
      <c r="AL631" s="388"/>
      <c r="AM631" s="388"/>
      <c r="AN631" s="388"/>
      <c r="AO631" s="388"/>
      <c r="AP631" s="388"/>
      <c r="AQ631" s="388"/>
      <c r="AR631" s="388"/>
      <c r="AS631" s="388"/>
      <c r="AT631" s="388"/>
      <c r="AU631" s="388"/>
      <c r="AV631" s="388"/>
      <c r="AW631" s="388"/>
      <c r="AX631" s="388"/>
      <c r="AY631" s="388"/>
      <c r="AZ631" s="388"/>
      <c r="BA631" s="388"/>
      <c r="BB631" s="388"/>
      <c r="BC631" s="388"/>
      <c r="BD631" s="388"/>
      <c r="BE631" s="388"/>
      <c r="BF631" s="388"/>
      <c r="BG631" s="388"/>
      <c r="BH631" s="388"/>
      <c r="BI631" s="388"/>
      <c r="BJ631" s="388"/>
      <c r="BK631" s="388"/>
      <c r="BL631" s="388"/>
      <c r="BM631" s="388"/>
      <c r="BN631" s="388"/>
      <c r="BO631" s="388">
        <v>41.29</v>
      </c>
      <c r="BP631" s="388">
        <v>0</v>
      </c>
      <c r="BQ631" s="388">
        <v>39.69</v>
      </c>
      <c r="BR631" s="391">
        <v>2</v>
      </c>
      <c r="BS631" s="388">
        <v>34.99</v>
      </c>
      <c r="BT631" s="391">
        <v>5</v>
      </c>
      <c r="BU631" s="388">
        <v>33.15</v>
      </c>
      <c r="BV631" s="391">
        <v>10</v>
      </c>
      <c r="BW631" s="388">
        <v>31.99</v>
      </c>
      <c r="BX631" s="391">
        <v>15</v>
      </c>
      <c r="BY631" s="388">
        <v>30.59</v>
      </c>
    </row>
    <row r="632" spans="1:77" x14ac:dyDescent="0.25">
      <c r="A632" s="376" t="s">
        <v>100</v>
      </c>
      <c r="B632" s="376"/>
      <c r="C632" s="376"/>
      <c r="D632" s="392"/>
      <c r="E632" s="376"/>
      <c r="F632" s="376"/>
      <c r="G632" s="376"/>
      <c r="H632" s="376"/>
      <c r="I632" s="376"/>
      <c r="J632" s="376"/>
      <c r="K632" s="376"/>
      <c r="L632" s="376" t="str">
        <f t="shared" si="9"/>
        <v/>
      </c>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c r="AJ632" s="376"/>
      <c r="AK632" s="376"/>
      <c r="AL632" s="376"/>
      <c r="AM632" s="376"/>
      <c r="AN632" s="376"/>
      <c r="AO632" s="376"/>
      <c r="AP632" s="376"/>
      <c r="AQ632" s="376"/>
      <c r="AR632" s="376"/>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v>41.99</v>
      </c>
      <c r="BP632" s="376">
        <v>0</v>
      </c>
      <c r="BQ632" s="376">
        <v>40.15</v>
      </c>
      <c r="BR632" s="393">
        <v>2</v>
      </c>
      <c r="BS632" s="376">
        <v>34.99</v>
      </c>
      <c r="BT632" s="393">
        <v>5</v>
      </c>
      <c r="BU632" s="376">
        <v>33.75</v>
      </c>
      <c r="BV632" s="393">
        <v>10</v>
      </c>
      <c r="BW632" s="376">
        <v>32.49</v>
      </c>
      <c r="BX632" s="393">
        <v>15</v>
      </c>
      <c r="BY632" s="376">
        <v>30.75</v>
      </c>
    </row>
    <row r="633" spans="1:77" x14ac:dyDescent="0.25">
      <c r="A633" s="388" t="s">
        <v>1489</v>
      </c>
      <c r="B633" s="388"/>
      <c r="C633" s="388"/>
      <c r="D633" s="389"/>
      <c r="E633" s="388"/>
      <c r="F633" s="388"/>
      <c r="G633" s="388"/>
      <c r="H633" s="388"/>
      <c r="I633" s="388"/>
      <c r="J633" s="388"/>
      <c r="K633" s="388"/>
      <c r="L633" s="388" t="str">
        <f t="shared" si="9"/>
        <v/>
      </c>
      <c r="M633" s="388"/>
      <c r="N633" s="388"/>
      <c r="O633" s="388"/>
      <c r="P633" s="388"/>
      <c r="Q633" s="388"/>
      <c r="R633" s="388"/>
      <c r="S633" s="388"/>
      <c r="T633" s="388"/>
      <c r="U633" s="388"/>
      <c r="V633" s="388"/>
      <c r="W633" s="388"/>
      <c r="X633" s="388"/>
      <c r="Y633" s="388"/>
      <c r="Z633" s="388"/>
      <c r="AA633" s="388"/>
      <c r="AB633" s="388"/>
      <c r="AC633" s="388"/>
      <c r="AD633" s="388"/>
      <c r="AE633" s="390"/>
      <c r="AF633" s="388"/>
      <c r="AG633" s="388"/>
      <c r="AH633" s="388"/>
      <c r="AI633" s="388"/>
      <c r="AJ633" s="388"/>
      <c r="AK633" s="388"/>
      <c r="AL633" s="388"/>
      <c r="AM633" s="388"/>
      <c r="AN633" s="388"/>
      <c r="AO633" s="388"/>
      <c r="AP633" s="388"/>
      <c r="AQ633" s="388"/>
      <c r="AR633" s="388"/>
      <c r="AS633" s="388"/>
      <c r="AT633" s="388"/>
      <c r="AU633" s="388"/>
      <c r="AV633" s="388"/>
      <c r="AW633" s="388"/>
      <c r="AX633" s="388"/>
      <c r="AY633" s="388"/>
      <c r="AZ633" s="388"/>
      <c r="BA633" s="388"/>
      <c r="BB633" s="388"/>
      <c r="BC633" s="388"/>
      <c r="BD633" s="388"/>
      <c r="BE633" s="388"/>
      <c r="BF633" s="388"/>
      <c r="BG633" s="388"/>
      <c r="BH633" s="388"/>
      <c r="BI633" s="388"/>
      <c r="BJ633" s="388"/>
      <c r="BK633" s="388"/>
      <c r="BL633" s="388"/>
      <c r="BM633" s="388"/>
      <c r="BN633" s="388"/>
      <c r="BO633" s="388">
        <v>60.85</v>
      </c>
      <c r="BP633" s="388">
        <v>0</v>
      </c>
      <c r="BQ633" s="388">
        <v>51.75</v>
      </c>
      <c r="BR633" s="391">
        <v>5</v>
      </c>
      <c r="BS633" s="388">
        <v>45.65</v>
      </c>
      <c r="BT633" s="391">
        <v>10</v>
      </c>
      <c r="BU633" s="388">
        <v>42.59</v>
      </c>
      <c r="BV633" s="391">
        <v>15</v>
      </c>
      <c r="BW633" s="388">
        <v>39.590000000000003</v>
      </c>
      <c r="BX633" s="391">
        <v>25</v>
      </c>
      <c r="BY633" s="388">
        <v>30.79</v>
      </c>
    </row>
    <row r="634" spans="1:77" x14ac:dyDescent="0.25">
      <c r="A634" s="376" t="s">
        <v>1525</v>
      </c>
      <c r="B634" s="376"/>
      <c r="C634" s="376"/>
      <c r="D634" s="392"/>
      <c r="E634" s="376"/>
      <c r="F634" s="376"/>
      <c r="G634" s="376"/>
      <c r="H634" s="376"/>
      <c r="I634" s="376"/>
      <c r="J634" s="376"/>
      <c r="K634" s="376"/>
      <c r="L634" s="376" t="str">
        <f t="shared" si="9"/>
        <v/>
      </c>
      <c r="M634" s="376"/>
      <c r="N634" s="376"/>
      <c r="O634" s="376"/>
      <c r="P634" s="376"/>
      <c r="Q634" s="376"/>
      <c r="R634" s="376"/>
      <c r="S634" s="376"/>
      <c r="T634" s="376"/>
      <c r="U634" s="376"/>
      <c r="V634" s="376"/>
      <c r="W634" s="376"/>
      <c r="X634" s="376"/>
      <c r="Y634" s="376"/>
      <c r="Z634" s="376"/>
      <c r="AA634" s="376"/>
      <c r="AB634" s="376"/>
      <c r="AC634" s="376"/>
      <c r="AD634" s="376"/>
      <c r="AE634" s="394"/>
      <c r="AF634" s="376"/>
      <c r="AG634" s="376"/>
      <c r="AH634" s="376"/>
      <c r="AI634" s="376"/>
      <c r="AJ634" s="376"/>
      <c r="AK634" s="376"/>
      <c r="AL634" s="376"/>
      <c r="AM634" s="376"/>
      <c r="AN634" s="376"/>
      <c r="AO634" s="376"/>
      <c r="AP634" s="376"/>
      <c r="AQ634" s="376"/>
      <c r="AR634" s="376"/>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v>42.89</v>
      </c>
      <c r="BP634" s="376">
        <v>0</v>
      </c>
      <c r="BQ634" s="376">
        <v>39.950000000000003</v>
      </c>
      <c r="BR634" s="393">
        <v>5</v>
      </c>
      <c r="BS634" s="376">
        <v>37.950000000000003</v>
      </c>
      <c r="BT634" s="393">
        <v>10</v>
      </c>
      <c r="BU634" s="376">
        <v>35.950000000000003</v>
      </c>
      <c r="BV634" s="393">
        <v>15</v>
      </c>
      <c r="BW634" s="376">
        <v>32.99</v>
      </c>
      <c r="BX634" s="393">
        <v>25</v>
      </c>
      <c r="BY634" s="376">
        <v>30.89</v>
      </c>
    </row>
    <row r="635" spans="1:77" x14ac:dyDescent="0.25">
      <c r="A635" s="388" t="s">
        <v>101</v>
      </c>
      <c r="B635" s="388"/>
      <c r="C635" s="388"/>
      <c r="D635" s="389"/>
      <c r="E635" s="388"/>
      <c r="F635" s="388"/>
      <c r="G635" s="388"/>
      <c r="H635" s="388"/>
      <c r="I635" s="388"/>
      <c r="J635" s="388"/>
      <c r="K635" s="388"/>
      <c r="L635" s="388" t="str">
        <f t="shared" si="9"/>
        <v/>
      </c>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388"/>
      <c r="AK635" s="388"/>
      <c r="AL635" s="388"/>
      <c r="AM635" s="388"/>
      <c r="AN635" s="388"/>
      <c r="AO635" s="388"/>
      <c r="AP635" s="388"/>
      <c r="AQ635" s="388"/>
      <c r="AR635" s="388"/>
      <c r="AS635" s="388"/>
      <c r="AT635" s="388"/>
      <c r="AU635" s="388"/>
      <c r="AV635" s="388"/>
      <c r="AW635" s="388"/>
      <c r="AX635" s="388"/>
      <c r="AY635" s="388"/>
      <c r="AZ635" s="388"/>
      <c r="BA635" s="388"/>
      <c r="BB635" s="388"/>
      <c r="BC635" s="388"/>
      <c r="BD635" s="388"/>
      <c r="BE635" s="388"/>
      <c r="BF635" s="388"/>
      <c r="BG635" s="388"/>
      <c r="BH635" s="388"/>
      <c r="BI635" s="388"/>
      <c r="BJ635" s="388"/>
      <c r="BK635" s="388"/>
      <c r="BL635" s="388"/>
      <c r="BM635" s="388"/>
      <c r="BN635" s="388"/>
      <c r="BO635" s="388">
        <v>39.99</v>
      </c>
      <c r="BP635" s="388">
        <v>0</v>
      </c>
      <c r="BQ635" s="388">
        <v>37.65</v>
      </c>
      <c r="BR635" s="391">
        <v>2</v>
      </c>
      <c r="BS635" s="388">
        <v>34.99</v>
      </c>
      <c r="BT635" s="391">
        <v>4</v>
      </c>
      <c r="BU635" s="388">
        <v>33.99</v>
      </c>
      <c r="BV635" s="391">
        <v>6</v>
      </c>
      <c r="BW635" s="388">
        <v>32.49</v>
      </c>
      <c r="BX635" s="391">
        <v>10</v>
      </c>
      <c r="BY635" s="388">
        <v>30.99</v>
      </c>
    </row>
    <row r="636" spans="1:77" x14ac:dyDescent="0.25">
      <c r="A636" s="376" t="s">
        <v>1495</v>
      </c>
      <c r="B636" s="376"/>
      <c r="C636" s="392"/>
      <c r="D636" s="392"/>
      <c r="E636" s="376"/>
      <c r="F636" s="376"/>
      <c r="G636" s="376"/>
      <c r="H636" s="376"/>
      <c r="I636" s="376"/>
      <c r="J636" s="376"/>
      <c r="K636" s="376"/>
      <c r="L636" s="376" t="str">
        <f t="shared" si="9"/>
        <v/>
      </c>
      <c r="M636" s="376"/>
      <c r="N636" s="376"/>
      <c r="O636" s="376"/>
      <c r="P636" s="376"/>
      <c r="Q636" s="376"/>
      <c r="R636" s="376"/>
      <c r="S636" s="376"/>
      <c r="T636" s="376"/>
      <c r="U636" s="376"/>
      <c r="V636" s="376"/>
      <c r="W636" s="376"/>
      <c r="X636" s="376"/>
      <c r="Y636" s="376"/>
      <c r="Z636" s="376"/>
      <c r="AA636" s="376"/>
      <c r="AB636" s="376"/>
      <c r="AC636" s="376"/>
      <c r="AD636" s="376"/>
      <c r="AE636" s="394"/>
      <c r="AF636" s="376"/>
      <c r="AG636" s="376"/>
      <c r="AH636" s="376"/>
      <c r="AI636" s="376"/>
      <c r="AJ636" s="376"/>
      <c r="AK636" s="376"/>
      <c r="AL636" s="376"/>
      <c r="AM636" s="376"/>
      <c r="AN636" s="376"/>
      <c r="AO636" s="376"/>
      <c r="AP636" s="376"/>
      <c r="AQ636" s="376"/>
      <c r="AR636" s="376"/>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v>75.650000000000006</v>
      </c>
      <c r="BP636" s="376">
        <v>0</v>
      </c>
      <c r="BQ636" s="376">
        <v>64.25</v>
      </c>
      <c r="BR636" s="393">
        <v>5</v>
      </c>
      <c r="BS636" s="376">
        <v>56.75</v>
      </c>
      <c r="BT636" s="393">
        <v>10</v>
      </c>
      <c r="BU636" s="376">
        <v>52.95</v>
      </c>
      <c r="BV636" s="393">
        <v>15</v>
      </c>
      <c r="BW636" s="376">
        <v>49.19</v>
      </c>
      <c r="BX636" s="393">
        <v>25</v>
      </c>
      <c r="BY636" s="376">
        <v>31.49</v>
      </c>
    </row>
    <row r="637" spans="1:77" x14ac:dyDescent="0.25">
      <c r="A637" s="388" t="s">
        <v>1498</v>
      </c>
      <c r="B637" s="388"/>
      <c r="C637" s="388"/>
      <c r="D637" s="389"/>
      <c r="E637" s="388"/>
      <c r="F637" s="388"/>
      <c r="G637" s="388"/>
      <c r="H637" s="388"/>
      <c r="I637" s="388"/>
      <c r="J637" s="388"/>
      <c r="K637" s="388"/>
      <c r="L637" s="388" t="str">
        <f t="shared" si="9"/>
        <v/>
      </c>
      <c r="M637" s="388"/>
      <c r="N637" s="388"/>
      <c r="O637" s="388"/>
      <c r="P637" s="388"/>
      <c r="Q637" s="388"/>
      <c r="R637" s="388"/>
      <c r="S637" s="388"/>
      <c r="T637" s="388"/>
      <c r="U637" s="388"/>
      <c r="V637" s="388"/>
      <c r="W637" s="388"/>
      <c r="X637" s="388"/>
      <c r="Y637" s="388"/>
      <c r="Z637" s="388"/>
      <c r="AA637" s="388"/>
      <c r="AB637" s="388"/>
      <c r="AC637" s="388"/>
      <c r="AD637" s="388"/>
      <c r="AE637" s="390"/>
      <c r="AF637" s="388"/>
      <c r="AG637" s="388"/>
      <c r="AH637" s="388"/>
      <c r="AI637" s="388"/>
      <c r="AJ637" s="388"/>
      <c r="AK637" s="388"/>
      <c r="AL637" s="388"/>
      <c r="AM637" s="388"/>
      <c r="AN637" s="388"/>
      <c r="AO637" s="388"/>
      <c r="AP637" s="388"/>
      <c r="AQ637" s="388"/>
      <c r="AR637" s="388"/>
      <c r="AS637" s="388"/>
      <c r="AT637" s="388"/>
      <c r="AU637" s="388"/>
      <c r="AV637" s="388"/>
      <c r="AW637" s="388"/>
      <c r="AX637" s="388"/>
      <c r="AY637" s="388"/>
      <c r="AZ637" s="388"/>
      <c r="BA637" s="388"/>
      <c r="BB637" s="388"/>
      <c r="BC637" s="388"/>
      <c r="BD637" s="388"/>
      <c r="BE637" s="388"/>
      <c r="BF637" s="388"/>
      <c r="BG637" s="388"/>
      <c r="BH637" s="388"/>
      <c r="BI637" s="388"/>
      <c r="BJ637" s="388"/>
      <c r="BK637" s="388"/>
      <c r="BL637" s="388"/>
      <c r="BM637" s="388"/>
      <c r="BN637" s="388"/>
      <c r="BO637" s="388">
        <v>63.05</v>
      </c>
      <c r="BP637" s="388">
        <v>0</v>
      </c>
      <c r="BQ637" s="388">
        <v>53.59</v>
      </c>
      <c r="BR637" s="391">
        <v>5</v>
      </c>
      <c r="BS637" s="388">
        <v>47.29</v>
      </c>
      <c r="BT637" s="391">
        <v>10</v>
      </c>
      <c r="BU637" s="388">
        <v>44.15</v>
      </c>
      <c r="BV637" s="391">
        <v>15</v>
      </c>
      <c r="BW637" s="388">
        <v>40.99</v>
      </c>
      <c r="BX637" s="391">
        <v>25</v>
      </c>
      <c r="BY637" s="388">
        <v>31.49</v>
      </c>
    </row>
    <row r="638" spans="1:77" x14ac:dyDescent="0.25">
      <c r="A638" s="376" t="s">
        <v>1510</v>
      </c>
      <c r="B638" s="376"/>
      <c r="C638" s="376"/>
      <c r="D638" s="392"/>
      <c r="E638" s="376"/>
      <c r="F638" s="376"/>
      <c r="G638" s="376"/>
      <c r="H638" s="376"/>
      <c r="I638" s="376"/>
      <c r="J638" s="376"/>
      <c r="K638" s="376"/>
      <c r="L638" s="376" t="str">
        <f t="shared" si="9"/>
        <v/>
      </c>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c r="AJ638" s="376"/>
      <c r="AK638" s="376"/>
      <c r="AL638" s="376"/>
      <c r="AM638" s="376"/>
      <c r="AN638" s="376"/>
      <c r="AO638" s="376"/>
      <c r="AP638" s="376"/>
      <c r="AQ638" s="376"/>
      <c r="AR638" s="376"/>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v>74.25</v>
      </c>
      <c r="BP638" s="376">
        <v>0</v>
      </c>
      <c r="BQ638" s="376">
        <v>63.15</v>
      </c>
      <c r="BR638" s="393">
        <v>5</v>
      </c>
      <c r="BS638" s="376">
        <v>55.69</v>
      </c>
      <c r="BT638" s="393">
        <v>10</v>
      </c>
      <c r="BU638" s="376">
        <v>51.99</v>
      </c>
      <c r="BV638" s="393">
        <v>15</v>
      </c>
      <c r="BW638" s="376">
        <v>48.29</v>
      </c>
      <c r="BX638" s="393">
        <v>25</v>
      </c>
      <c r="BY638" s="376">
        <v>31.65</v>
      </c>
    </row>
    <row r="639" spans="1:77" x14ac:dyDescent="0.25">
      <c r="A639" s="388" t="s">
        <v>150</v>
      </c>
      <c r="B639" s="388"/>
      <c r="C639" s="388"/>
      <c r="D639" s="389"/>
      <c r="E639" s="388"/>
      <c r="F639" s="388"/>
      <c r="G639" s="388"/>
      <c r="H639" s="388"/>
      <c r="I639" s="388"/>
      <c r="J639" s="388"/>
      <c r="K639" s="388"/>
      <c r="L639" s="388" t="str">
        <f t="shared" si="9"/>
        <v/>
      </c>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388"/>
      <c r="AK639" s="388"/>
      <c r="AL639" s="388"/>
      <c r="AM639" s="388"/>
      <c r="AN639" s="388"/>
      <c r="AO639" s="388"/>
      <c r="AP639" s="388"/>
      <c r="AQ639" s="388"/>
      <c r="AR639" s="388"/>
      <c r="AS639" s="388"/>
      <c r="AT639" s="388"/>
      <c r="AU639" s="388"/>
      <c r="AV639" s="388"/>
      <c r="AW639" s="388"/>
      <c r="AX639" s="388"/>
      <c r="AY639" s="388"/>
      <c r="AZ639" s="388"/>
      <c r="BA639" s="388"/>
      <c r="BB639" s="388"/>
      <c r="BC639" s="388"/>
      <c r="BD639" s="388"/>
      <c r="BE639" s="388"/>
      <c r="BF639" s="388"/>
      <c r="BG639" s="388"/>
      <c r="BH639" s="388"/>
      <c r="BI639" s="388"/>
      <c r="BJ639" s="388"/>
      <c r="BK639" s="388"/>
      <c r="BL639" s="388"/>
      <c r="BM639" s="388"/>
      <c r="BN639" s="388"/>
      <c r="BO639" s="388">
        <v>39.99</v>
      </c>
      <c r="BP639" s="388">
        <v>0</v>
      </c>
      <c r="BQ639" s="388">
        <v>39.25</v>
      </c>
      <c r="BR639" s="391">
        <v>2</v>
      </c>
      <c r="BS639" s="388">
        <v>36.99</v>
      </c>
      <c r="BT639" s="391">
        <v>5</v>
      </c>
      <c r="BU639" s="388">
        <v>35.99</v>
      </c>
      <c r="BV639" s="391">
        <v>7</v>
      </c>
      <c r="BW639" s="388">
        <v>33.99</v>
      </c>
      <c r="BX639" s="391">
        <v>10</v>
      </c>
      <c r="BY639" s="388">
        <v>32.35</v>
      </c>
    </row>
    <row r="640" spans="1:77" x14ac:dyDescent="0.25">
      <c r="A640" s="376" t="s">
        <v>1815</v>
      </c>
      <c r="B640" s="376"/>
      <c r="C640" s="376"/>
      <c r="D640" s="392"/>
      <c r="E640" s="376"/>
      <c r="F640" s="376"/>
      <c r="G640" s="376"/>
      <c r="H640" s="376"/>
      <c r="I640" s="376"/>
      <c r="J640" s="376"/>
      <c r="K640" s="376"/>
      <c r="L640" s="376" t="str">
        <f t="shared" si="9"/>
        <v/>
      </c>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c r="AJ640" s="376"/>
      <c r="AK640" s="376"/>
      <c r="AL640" s="376"/>
      <c r="AM640" s="376"/>
      <c r="AN640" s="376"/>
      <c r="AO640" s="376"/>
      <c r="AP640" s="376"/>
      <c r="AQ640" s="376"/>
      <c r="AR640" s="376"/>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v>39.99</v>
      </c>
      <c r="BP640" s="376">
        <v>0</v>
      </c>
      <c r="BQ640" s="376">
        <v>37.49</v>
      </c>
      <c r="BR640" s="393">
        <v>2</v>
      </c>
      <c r="BS640" s="376">
        <v>35.49</v>
      </c>
      <c r="BT640" s="393">
        <v>10</v>
      </c>
      <c r="BU640" s="376">
        <v>32.49</v>
      </c>
      <c r="BV640" s="393">
        <v>10</v>
      </c>
      <c r="BW640" s="376">
        <v>32.49</v>
      </c>
      <c r="BX640" s="393">
        <v>10</v>
      </c>
      <c r="BY640" s="376">
        <v>32.49</v>
      </c>
    </row>
    <row r="641" spans="1:77" x14ac:dyDescent="0.25">
      <c r="A641" s="388" t="s">
        <v>1816</v>
      </c>
      <c r="B641" s="388"/>
      <c r="C641" s="388"/>
      <c r="D641" s="389"/>
      <c r="E641" s="388"/>
      <c r="F641" s="388"/>
      <c r="G641" s="388"/>
      <c r="H641" s="388"/>
      <c r="I641" s="388"/>
      <c r="J641" s="388"/>
      <c r="K641" s="388"/>
      <c r="L641" s="388" t="str">
        <f t="shared" si="9"/>
        <v/>
      </c>
      <c r="M641" s="388"/>
      <c r="N641" s="388"/>
      <c r="O641" s="388"/>
      <c r="P641" s="388"/>
      <c r="Q641" s="388"/>
      <c r="R641" s="388"/>
      <c r="S641" s="388"/>
      <c r="T641" s="388"/>
      <c r="U641" s="388"/>
      <c r="V641" s="388"/>
      <c r="W641" s="388"/>
      <c r="X641" s="388"/>
      <c r="Y641" s="388"/>
      <c r="Z641" s="388"/>
      <c r="AA641" s="388"/>
      <c r="AB641" s="388"/>
      <c r="AC641" s="388"/>
      <c r="AD641" s="388"/>
      <c r="AE641" s="390"/>
      <c r="AF641" s="388"/>
      <c r="AG641" s="388"/>
      <c r="AH641" s="388"/>
      <c r="AI641" s="388"/>
      <c r="AJ641" s="388"/>
      <c r="AK641" s="388"/>
      <c r="AL641" s="388"/>
      <c r="AM641" s="388"/>
      <c r="AN641" s="388"/>
      <c r="AO641" s="388"/>
      <c r="AP641" s="388"/>
      <c r="AQ641" s="388"/>
      <c r="AR641" s="388"/>
      <c r="AS641" s="388"/>
      <c r="AT641" s="388"/>
      <c r="AU641" s="388"/>
      <c r="AV641" s="388"/>
      <c r="AW641" s="388"/>
      <c r="AX641" s="388"/>
      <c r="AY641" s="388"/>
      <c r="AZ641" s="388"/>
      <c r="BA641" s="388"/>
      <c r="BB641" s="388"/>
      <c r="BC641" s="388"/>
      <c r="BD641" s="388"/>
      <c r="BE641" s="388"/>
      <c r="BF641" s="388"/>
      <c r="BG641" s="388"/>
      <c r="BH641" s="388"/>
      <c r="BI641" s="388"/>
      <c r="BJ641" s="388"/>
      <c r="BK641" s="388"/>
      <c r="BL641" s="388"/>
      <c r="BM641" s="388"/>
      <c r="BN641" s="388"/>
      <c r="BO641" s="388">
        <v>39.99</v>
      </c>
      <c r="BP641" s="388">
        <v>0</v>
      </c>
      <c r="BQ641" s="388">
        <v>37.49</v>
      </c>
      <c r="BR641" s="391">
        <v>2</v>
      </c>
      <c r="BS641" s="388">
        <v>34.99</v>
      </c>
      <c r="BT641" s="391">
        <v>10</v>
      </c>
      <c r="BU641" s="388">
        <v>32.99</v>
      </c>
      <c r="BV641" s="391">
        <v>10</v>
      </c>
      <c r="BW641" s="388">
        <v>32.99</v>
      </c>
      <c r="BX641" s="391">
        <v>10</v>
      </c>
      <c r="BY641" s="388">
        <v>32.99</v>
      </c>
    </row>
    <row r="642" spans="1:77" x14ac:dyDescent="0.25">
      <c r="A642" s="376" t="s">
        <v>64</v>
      </c>
      <c r="B642" s="376"/>
      <c r="C642" s="376"/>
      <c r="D642" s="392"/>
      <c r="E642" s="376"/>
      <c r="F642" s="376"/>
      <c r="G642" s="376"/>
      <c r="H642" s="376"/>
      <c r="I642" s="376"/>
      <c r="J642" s="376"/>
      <c r="K642" s="376"/>
      <c r="L642" s="376" t="str">
        <f t="shared" si="9"/>
        <v/>
      </c>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c r="AJ642" s="376"/>
      <c r="AK642" s="376"/>
      <c r="AL642" s="376"/>
      <c r="AM642" s="376"/>
      <c r="AN642" s="376"/>
      <c r="AO642" s="376"/>
      <c r="AP642" s="376"/>
      <c r="AQ642" s="376"/>
      <c r="AR642" s="376"/>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v>39.99</v>
      </c>
      <c r="BP642" s="376">
        <v>0</v>
      </c>
      <c r="BQ642" s="376">
        <v>37.49</v>
      </c>
      <c r="BR642" s="393">
        <v>3</v>
      </c>
      <c r="BS642" s="376">
        <v>35.99</v>
      </c>
      <c r="BT642" s="393">
        <v>5</v>
      </c>
      <c r="BU642" s="376">
        <v>35.15</v>
      </c>
      <c r="BV642" s="393">
        <v>7</v>
      </c>
      <c r="BW642" s="376">
        <v>34.25</v>
      </c>
      <c r="BX642" s="393">
        <v>10</v>
      </c>
      <c r="BY642" s="376">
        <v>33.090000000000003</v>
      </c>
    </row>
    <row r="643" spans="1:77" x14ac:dyDescent="0.25">
      <c r="A643" s="388" t="s">
        <v>65</v>
      </c>
      <c r="B643" s="388"/>
      <c r="C643" s="388"/>
      <c r="D643" s="389"/>
      <c r="E643" s="388"/>
      <c r="F643" s="388"/>
      <c r="G643" s="388"/>
      <c r="H643" s="388"/>
      <c r="I643" s="388"/>
      <c r="J643" s="388"/>
      <c r="K643" s="388"/>
      <c r="L643" s="388" t="str">
        <f t="shared" ref="L643:L706" si="10">IF(C643="X","",(P643 &amp; I643 &amp;J643 &amp;K643 &amp; AA643 &amp; AQ643 &amp; BC643))</f>
        <v/>
      </c>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388"/>
      <c r="AK643" s="388"/>
      <c r="AL643" s="388"/>
      <c r="AM643" s="388"/>
      <c r="AN643" s="388"/>
      <c r="AO643" s="388"/>
      <c r="AP643" s="388"/>
      <c r="AQ643" s="388"/>
      <c r="AR643" s="388"/>
      <c r="AS643" s="388"/>
      <c r="AT643" s="388"/>
      <c r="AU643" s="388"/>
      <c r="AV643" s="388"/>
      <c r="AW643" s="388"/>
      <c r="AX643" s="388"/>
      <c r="AY643" s="388"/>
      <c r="AZ643" s="388"/>
      <c r="BA643" s="388"/>
      <c r="BB643" s="388"/>
      <c r="BC643" s="388"/>
      <c r="BD643" s="388"/>
      <c r="BE643" s="388"/>
      <c r="BF643" s="388"/>
      <c r="BG643" s="388"/>
      <c r="BH643" s="388"/>
      <c r="BI643" s="388"/>
      <c r="BJ643" s="388"/>
      <c r="BK643" s="388"/>
      <c r="BL643" s="388"/>
      <c r="BM643" s="388"/>
      <c r="BN643" s="388"/>
      <c r="BO643" s="388">
        <v>39.99</v>
      </c>
      <c r="BP643" s="388">
        <v>0</v>
      </c>
      <c r="BQ643" s="388">
        <v>37.49</v>
      </c>
      <c r="BR643" s="391">
        <v>3</v>
      </c>
      <c r="BS643" s="388">
        <v>35.99</v>
      </c>
      <c r="BT643" s="391">
        <v>5</v>
      </c>
      <c r="BU643" s="388">
        <v>35.15</v>
      </c>
      <c r="BV643" s="391">
        <v>7</v>
      </c>
      <c r="BW643" s="388">
        <v>34.25</v>
      </c>
      <c r="BX643" s="391">
        <v>10</v>
      </c>
      <c r="BY643" s="388">
        <v>33.090000000000003</v>
      </c>
    </row>
    <row r="644" spans="1:77" x14ac:dyDescent="0.25">
      <c r="A644" s="376" t="s">
        <v>86</v>
      </c>
      <c r="B644" s="376"/>
      <c r="C644" s="376"/>
      <c r="D644" s="392"/>
      <c r="E644" s="376"/>
      <c r="F644" s="376"/>
      <c r="G644" s="376"/>
      <c r="H644" s="376"/>
      <c r="I644" s="376"/>
      <c r="J644" s="376"/>
      <c r="K644" s="376"/>
      <c r="L644" s="376" t="str">
        <f t="shared" si="10"/>
        <v/>
      </c>
      <c r="M644" s="376"/>
      <c r="N644" s="376"/>
      <c r="O644" s="376"/>
      <c r="P644" s="376"/>
      <c r="Q644" s="376"/>
      <c r="R644" s="376"/>
      <c r="S644" s="376"/>
      <c r="T644" s="376"/>
      <c r="U644" s="376"/>
      <c r="V644" s="376"/>
      <c r="W644" s="376"/>
      <c r="X644" s="376"/>
      <c r="Y644" s="376"/>
      <c r="Z644" s="376"/>
      <c r="AA644" s="388"/>
      <c r="AB644" s="376"/>
      <c r="AC644" s="376"/>
      <c r="AD644" s="376"/>
      <c r="AE644" s="394"/>
      <c r="AF644" s="376"/>
      <c r="AG644" s="376"/>
      <c r="AH644" s="376"/>
      <c r="AI644" s="376"/>
      <c r="AJ644" s="376"/>
      <c r="AK644" s="376"/>
      <c r="AL644" s="376"/>
      <c r="AM644" s="376"/>
      <c r="AN644" s="376"/>
      <c r="AO644" s="376"/>
      <c r="AP644" s="376"/>
      <c r="AQ644" s="376"/>
      <c r="AR644" s="376"/>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v>42.99</v>
      </c>
      <c r="BP644" s="376">
        <v>0</v>
      </c>
      <c r="BQ644" s="376">
        <v>39.99</v>
      </c>
      <c r="BR644" s="393">
        <v>2</v>
      </c>
      <c r="BS644" s="376">
        <v>37.99</v>
      </c>
      <c r="BT644" s="393">
        <v>4</v>
      </c>
      <c r="BU644" s="376">
        <v>36.99</v>
      </c>
      <c r="BV644" s="393">
        <v>6</v>
      </c>
      <c r="BW644" s="376">
        <v>35.75</v>
      </c>
      <c r="BX644" s="393">
        <v>10</v>
      </c>
      <c r="BY644" s="376">
        <v>33.25</v>
      </c>
    </row>
    <row r="645" spans="1:77" x14ac:dyDescent="0.25">
      <c r="A645" s="388" t="s">
        <v>130</v>
      </c>
      <c r="B645" s="388"/>
      <c r="C645" s="388"/>
      <c r="D645" s="389"/>
      <c r="E645" s="388"/>
      <c r="F645" s="388"/>
      <c r="G645" s="388"/>
      <c r="H645" s="388"/>
      <c r="I645" s="388"/>
      <c r="J645" s="388"/>
      <c r="K645" s="388"/>
      <c r="L645" s="388" t="str">
        <f t="shared" si="10"/>
        <v/>
      </c>
      <c r="M645" s="388"/>
      <c r="N645" s="388"/>
      <c r="O645" s="388"/>
      <c r="P645" s="388"/>
      <c r="Q645" s="388"/>
      <c r="R645" s="388"/>
      <c r="S645" s="388"/>
      <c r="T645" s="388"/>
      <c r="U645" s="388"/>
      <c r="V645" s="388"/>
      <c r="W645" s="388"/>
      <c r="X645" s="388"/>
      <c r="Y645" s="388"/>
      <c r="Z645" s="388"/>
      <c r="AA645" s="388"/>
      <c r="AB645" s="388"/>
      <c r="AC645" s="388"/>
      <c r="AD645" s="388"/>
      <c r="AE645" s="390"/>
      <c r="AF645" s="388"/>
      <c r="AG645" s="388"/>
      <c r="AH645" s="388"/>
      <c r="AI645" s="388"/>
      <c r="AJ645" s="388"/>
      <c r="AK645" s="388"/>
      <c r="AL645" s="388"/>
      <c r="AM645" s="388"/>
      <c r="AN645" s="388"/>
      <c r="AO645" s="388"/>
      <c r="AP645" s="388"/>
      <c r="AQ645" s="388"/>
      <c r="AR645" s="388"/>
      <c r="AS645" s="388"/>
      <c r="AT645" s="388"/>
      <c r="AU645" s="388"/>
      <c r="AV645" s="388"/>
      <c r="AW645" s="388"/>
      <c r="AX645" s="388"/>
      <c r="AY645" s="388"/>
      <c r="AZ645" s="388"/>
      <c r="BA645" s="388"/>
      <c r="BB645" s="388"/>
      <c r="BC645" s="388"/>
      <c r="BD645" s="388"/>
      <c r="BE645" s="388"/>
      <c r="BF645" s="388"/>
      <c r="BG645" s="388"/>
      <c r="BH645" s="388"/>
      <c r="BI645" s="388"/>
      <c r="BJ645" s="388"/>
      <c r="BK645" s="388"/>
      <c r="BL645" s="388"/>
      <c r="BM645" s="388"/>
      <c r="BN645" s="388"/>
      <c r="BO645" s="388">
        <v>43.49</v>
      </c>
      <c r="BP645" s="388">
        <v>0</v>
      </c>
      <c r="BQ645" s="388">
        <v>40.99</v>
      </c>
      <c r="BR645" s="391">
        <v>2</v>
      </c>
      <c r="BS645" s="388">
        <v>37.99</v>
      </c>
      <c r="BT645" s="391">
        <v>5</v>
      </c>
      <c r="BU645" s="388">
        <v>36.49</v>
      </c>
      <c r="BV645" s="391">
        <v>7</v>
      </c>
      <c r="BW645" s="388">
        <v>34.99</v>
      </c>
      <c r="BX645" s="391">
        <v>10</v>
      </c>
      <c r="BY645" s="388">
        <v>33.69</v>
      </c>
    </row>
    <row r="646" spans="1:77" x14ac:dyDescent="0.25">
      <c r="A646" s="376" t="s">
        <v>73</v>
      </c>
      <c r="B646" s="376"/>
      <c r="C646" s="376"/>
      <c r="D646" s="392"/>
      <c r="E646" s="376"/>
      <c r="F646" s="376"/>
      <c r="G646" s="376"/>
      <c r="H646" s="376"/>
      <c r="I646" s="376"/>
      <c r="J646" s="376"/>
      <c r="K646" s="376"/>
      <c r="L646" s="376" t="str">
        <f t="shared" si="10"/>
        <v/>
      </c>
      <c r="M646" s="376"/>
      <c r="N646" s="376"/>
      <c r="O646" s="376"/>
      <c r="P646" s="376"/>
      <c r="Q646" s="376"/>
      <c r="R646" s="376"/>
      <c r="S646" s="376"/>
      <c r="T646" s="376"/>
      <c r="U646" s="376"/>
      <c r="V646" s="376"/>
      <c r="W646" s="376"/>
      <c r="X646" s="376"/>
      <c r="Y646" s="376"/>
      <c r="Z646" s="376"/>
      <c r="AA646" s="388"/>
      <c r="AB646" s="376"/>
      <c r="AC646" s="376"/>
      <c r="AD646" s="376"/>
      <c r="AE646" s="394"/>
      <c r="AF646" s="376"/>
      <c r="AG646" s="376"/>
      <c r="AH646" s="376"/>
      <c r="AI646" s="376"/>
      <c r="AJ646" s="376"/>
      <c r="AK646" s="376"/>
      <c r="AL646" s="376"/>
      <c r="AM646" s="376"/>
      <c r="AN646" s="376"/>
      <c r="AO646" s="376"/>
      <c r="AP646" s="376"/>
      <c r="AQ646" s="376"/>
      <c r="AR646" s="376"/>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v>39.99</v>
      </c>
      <c r="BP646" s="376">
        <v>0</v>
      </c>
      <c r="BQ646" s="376">
        <v>38.99</v>
      </c>
      <c r="BR646" s="393">
        <v>2</v>
      </c>
      <c r="BS646" s="376">
        <v>38.49</v>
      </c>
      <c r="BT646" s="393">
        <v>5</v>
      </c>
      <c r="BU646" s="376">
        <v>34.25</v>
      </c>
      <c r="BV646" s="393">
        <v>5</v>
      </c>
      <c r="BW646" s="376">
        <v>34.25</v>
      </c>
      <c r="BX646" s="393">
        <v>5</v>
      </c>
      <c r="BY646" s="376">
        <v>34.25</v>
      </c>
    </row>
    <row r="647" spans="1:77" x14ac:dyDescent="0.25">
      <c r="A647" s="388" t="s">
        <v>102</v>
      </c>
      <c r="B647" s="388"/>
      <c r="C647" s="388"/>
      <c r="D647" s="389"/>
      <c r="E647" s="388"/>
      <c r="F647" s="388"/>
      <c r="G647" s="388"/>
      <c r="H647" s="388"/>
      <c r="I647" s="388"/>
      <c r="J647" s="388"/>
      <c r="K647" s="388"/>
      <c r="L647" s="388" t="str">
        <f t="shared" si="10"/>
        <v/>
      </c>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388"/>
      <c r="AK647" s="388"/>
      <c r="AL647" s="388"/>
      <c r="AM647" s="388"/>
      <c r="AN647" s="388"/>
      <c r="AO647" s="388"/>
      <c r="AP647" s="388"/>
      <c r="AQ647" s="388"/>
      <c r="AR647" s="388"/>
      <c r="AS647" s="388"/>
      <c r="AT647" s="388"/>
      <c r="AU647" s="388"/>
      <c r="AV647" s="388"/>
      <c r="AW647" s="388"/>
      <c r="AX647" s="388"/>
      <c r="AY647" s="388"/>
      <c r="AZ647" s="388"/>
      <c r="BA647" s="388"/>
      <c r="BB647" s="388"/>
      <c r="BC647" s="388"/>
      <c r="BD647" s="388"/>
      <c r="BE647" s="388"/>
      <c r="BF647" s="388"/>
      <c r="BG647" s="388"/>
      <c r="BH647" s="388"/>
      <c r="BI647" s="388"/>
      <c r="BJ647" s="388"/>
      <c r="BK647" s="388"/>
      <c r="BL647" s="388"/>
      <c r="BM647" s="388"/>
      <c r="BN647" s="388"/>
      <c r="BO647" s="388">
        <v>44.99</v>
      </c>
      <c r="BP647" s="388">
        <v>0</v>
      </c>
      <c r="BQ647" s="388">
        <v>41.99</v>
      </c>
      <c r="BR647" s="391">
        <v>2</v>
      </c>
      <c r="BS647" s="388">
        <v>38.49</v>
      </c>
      <c r="BT647" s="391">
        <v>4</v>
      </c>
      <c r="BU647" s="388">
        <v>37.49</v>
      </c>
      <c r="BV647" s="391">
        <v>6</v>
      </c>
      <c r="BW647" s="388">
        <v>36.99</v>
      </c>
      <c r="BX647" s="391">
        <v>10</v>
      </c>
      <c r="BY647" s="388">
        <v>34.590000000000003</v>
      </c>
    </row>
    <row r="648" spans="1:77" x14ac:dyDescent="0.25">
      <c r="A648" s="376" t="s">
        <v>52</v>
      </c>
      <c r="B648" s="376"/>
      <c r="C648" s="376"/>
      <c r="D648" s="392"/>
      <c r="E648" s="376"/>
      <c r="F648" s="376"/>
      <c r="G648" s="376"/>
      <c r="H648" s="376"/>
      <c r="I648" s="376"/>
      <c r="J648" s="376"/>
      <c r="K648" s="376"/>
      <c r="L648" s="376" t="str">
        <f t="shared" si="10"/>
        <v/>
      </c>
      <c r="M648" s="376"/>
      <c r="N648" s="376"/>
      <c r="O648" s="376"/>
      <c r="P648" s="376"/>
      <c r="Q648" s="376"/>
      <c r="R648" s="376"/>
      <c r="S648" s="376"/>
      <c r="T648" s="376"/>
      <c r="U648" s="376"/>
      <c r="V648" s="376"/>
      <c r="W648" s="376"/>
      <c r="X648" s="376"/>
      <c r="Y648" s="376"/>
      <c r="Z648" s="376"/>
      <c r="AA648" s="388"/>
      <c r="AB648" s="376"/>
      <c r="AC648" s="376"/>
      <c r="AD648" s="376"/>
      <c r="AE648" s="395"/>
      <c r="AF648" s="376"/>
      <c r="AG648" s="376"/>
      <c r="AH648" s="376"/>
      <c r="AI648" s="376"/>
      <c r="AJ648" s="376"/>
      <c r="AK648" s="376"/>
      <c r="AL648" s="376"/>
      <c r="AM648" s="376"/>
      <c r="AN648" s="376"/>
      <c r="AO648" s="376"/>
      <c r="AP648" s="376"/>
      <c r="AQ648" s="376"/>
      <c r="AR648" s="376"/>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v>48.341010910000001</v>
      </c>
      <c r="BP648" s="376">
        <v>0</v>
      </c>
      <c r="BQ648" s="376">
        <v>43.945374549999997</v>
      </c>
      <c r="BR648" s="393">
        <v>3</v>
      </c>
      <c r="BS648" s="376">
        <v>41.747556359999997</v>
      </c>
      <c r="BT648" s="393">
        <v>5</v>
      </c>
      <c r="BU648" s="376">
        <v>40.099192729999999</v>
      </c>
      <c r="BV648" s="393">
        <v>8</v>
      </c>
      <c r="BW648" s="376">
        <v>37.90137455</v>
      </c>
      <c r="BX648" s="393">
        <v>12</v>
      </c>
      <c r="BY648" s="376">
        <v>36.25301091</v>
      </c>
    </row>
    <row r="649" spans="1:77" x14ac:dyDescent="0.25">
      <c r="A649" s="388" t="s">
        <v>133</v>
      </c>
      <c r="B649" s="388"/>
      <c r="C649" s="388"/>
      <c r="D649" s="389"/>
      <c r="E649" s="388"/>
      <c r="F649" s="388"/>
      <c r="G649" s="388"/>
      <c r="H649" s="388"/>
      <c r="I649" s="388"/>
      <c r="J649" s="388"/>
      <c r="K649" s="388"/>
      <c r="L649" s="388" t="str">
        <f t="shared" si="10"/>
        <v/>
      </c>
      <c r="M649" s="388"/>
      <c r="N649" s="388"/>
      <c r="O649" s="388"/>
      <c r="P649" s="388"/>
      <c r="Q649" s="388"/>
      <c r="R649" s="388"/>
      <c r="S649" s="388"/>
      <c r="T649" s="388"/>
      <c r="U649" s="388"/>
      <c r="V649" s="388"/>
      <c r="W649" s="388"/>
      <c r="X649" s="388"/>
      <c r="Y649" s="388"/>
      <c r="Z649" s="388"/>
      <c r="AA649" s="388"/>
      <c r="AB649" s="388"/>
      <c r="AC649" s="388"/>
      <c r="AD649" s="388"/>
      <c r="AE649" s="390"/>
      <c r="AF649" s="388"/>
      <c r="AG649" s="388"/>
      <c r="AH649" s="388"/>
      <c r="AI649" s="388"/>
      <c r="AJ649" s="388"/>
      <c r="AK649" s="388"/>
      <c r="AL649" s="388"/>
      <c r="AM649" s="388"/>
      <c r="AN649" s="388"/>
      <c r="AO649" s="388"/>
      <c r="AP649" s="388"/>
      <c r="AQ649" s="388"/>
      <c r="AR649" s="388"/>
      <c r="AS649" s="388"/>
      <c r="AT649" s="388"/>
      <c r="AU649" s="388"/>
      <c r="AV649" s="388"/>
      <c r="AW649" s="388"/>
      <c r="AX649" s="388"/>
      <c r="AY649" s="388"/>
      <c r="AZ649" s="388"/>
      <c r="BA649" s="388"/>
      <c r="BB649" s="388"/>
      <c r="BC649" s="388"/>
      <c r="BD649" s="388"/>
      <c r="BE649" s="388"/>
      <c r="BF649" s="388"/>
      <c r="BG649" s="388"/>
      <c r="BH649" s="388"/>
      <c r="BI649" s="388"/>
      <c r="BJ649" s="388"/>
      <c r="BK649" s="388"/>
      <c r="BL649" s="388"/>
      <c r="BM649" s="388"/>
      <c r="BN649" s="388"/>
      <c r="BO649" s="388">
        <v>46.99</v>
      </c>
      <c r="BP649" s="388">
        <v>0</v>
      </c>
      <c r="BQ649" s="388">
        <v>43.25</v>
      </c>
      <c r="BR649" s="391">
        <v>2</v>
      </c>
      <c r="BS649" s="388">
        <v>39.045161290000003</v>
      </c>
      <c r="BT649" s="391">
        <v>5</v>
      </c>
      <c r="BU649" s="388">
        <v>36.678787880000002</v>
      </c>
      <c r="BV649" s="391">
        <v>7</v>
      </c>
      <c r="BW649" s="388">
        <v>35.6</v>
      </c>
      <c r="BX649" s="391">
        <v>10</v>
      </c>
      <c r="BY649" s="388">
        <v>35.65</v>
      </c>
    </row>
    <row r="650" spans="1:77" x14ac:dyDescent="0.25">
      <c r="A650" s="376" t="s">
        <v>216</v>
      </c>
      <c r="B650" s="376"/>
      <c r="C650" s="392"/>
      <c r="D650" s="392"/>
      <c r="E650" s="376"/>
      <c r="F650" s="376"/>
      <c r="G650" s="376"/>
      <c r="H650" s="376"/>
      <c r="I650" s="392"/>
      <c r="J650" s="392"/>
      <c r="K650" s="392"/>
      <c r="L650" s="376" t="str">
        <f t="shared" si="10"/>
        <v/>
      </c>
      <c r="M650" s="376"/>
      <c r="N650" s="392"/>
      <c r="O650" s="376"/>
      <c r="P650" s="376"/>
      <c r="Q650" s="376"/>
      <c r="R650" s="376"/>
      <c r="S650" s="376"/>
      <c r="T650" s="376"/>
      <c r="U650" s="376"/>
      <c r="V650" s="376"/>
      <c r="W650" s="376"/>
      <c r="X650" s="376"/>
      <c r="Y650" s="376"/>
      <c r="Z650" s="392"/>
      <c r="AA650" s="392"/>
      <c r="AB650" s="376"/>
      <c r="AC650" s="376"/>
      <c r="AD650" s="376"/>
      <c r="AE650" s="395"/>
      <c r="AF650" s="376"/>
      <c r="AG650" s="376"/>
      <c r="AH650" s="376"/>
      <c r="AI650" s="376"/>
      <c r="AJ650" s="376"/>
      <c r="AK650" s="376"/>
      <c r="AL650" s="376"/>
      <c r="AM650" s="376"/>
      <c r="AN650" s="376"/>
      <c r="AO650" s="376"/>
      <c r="AP650" s="376"/>
      <c r="AQ650" s="376"/>
      <c r="AR650" s="376"/>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v>54.99</v>
      </c>
      <c r="BP650" s="376">
        <v>0</v>
      </c>
      <c r="BQ650" s="376">
        <v>52.49</v>
      </c>
      <c r="BR650" s="393">
        <v>2</v>
      </c>
      <c r="BS650" s="376">
        <v>49.99</v>
      </c>
      <c r="BT650" s="393">
        <v>5</v>
      </c>
      <c r="BU650" s="376">
        <v>39.99</v>
      </c>
      <c r="BV650" s="393">
        <v>10</v>
      </c>
      <c r="BW650" s="376">
        <v>35.99</v>
      </c>
      <c r="BX650" s="393">
        <v>10</v>
      </c>
      <c r="BY650" s="376">
        <v>35.99</v>
      </c>
    </row>
    <row r="651" spans="1:77" x14ac:dyDescent="0.25">
      <c r="A651" s="388" t="s">
        <v>1596</v>
      </c>
      <c r="B651" s="388"/>
      <c r="C651" s="388"/>
      <c r="D651" s="389"/>
      <c r="E651" s="388"/>
      <c r="F651" s="388"/>
      <c r="G651" s="388"/>
      <c r="H651" s="388"/>
      <c r="I651" s="388"/>
      <c r="J651" s="388"/>
      <c r="K651" s="388"/>
      <c r="L651" s="388" t="str">
        <f t="shared" si="10"/>
        <v/>
      </c>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388"/>
      <c r="AK651" s="388"/>
      <c r="AL651" s="388"/>
      <c r="AM651" s="388"/>
      <c r="AN651" s="388"/>
      <c r="AO651" s="388"/>
      <c r="AP651" s="388"/>
      <c r="AQ651" s="388"/>
      <c r="AR651" s="388"/>
      <c r="AS651" s="388"/>
      <c r="AT651" s="388"/>
      <c r="AU651" s="388"/>
      <c r="AV651" s="388"/>
      <c r="AW651" s="388"/>
      <c r="AX651" s="388"/>
      <c r="AY651" s="388"/>
      <c r="AZ651" s="388"/>
      <c r="BA651" s="388"/>
      <c r="BB651" s="388"/>
      <c r="BC651" s="388"/>
      <c r="BD651" s="388"/>
      <c r="BE651" s="388"/>
      <c r="BF651" s="388"/>
      <c r="BG651" s="388"/>
      <c r="BH651" s="388"/>
      <c r="BI651" s="388"/>
      <c r="BJ651" s="388"/>
      <c r="BK651" s="388"/>
      <c r="BL651" s="388"/>
      <c r="BM651" s="388"/>
      <c r="BN651" s="388"/>
      <c r="BO651" s="388">
        <v>50.99</v>
      </c>
      <c r="BP651" s="388">
        <v>0</v>
      </c>
      <c r="BQ651" s="388">
        <v>47.09</v>
      </c>
      <c r="BR651" s="391">
        <v>4</v>
      </c>
      <c r="BS651" s="388">
        <v>43.99</v>
      </c>
      <c r="BT651" s="391">
        <v>6</v>
      </c>
      <c r="BU651" s="388">
        <v>40.99</v>
      </c>
      <c r="BV651" s="391">
        <v>10</v>
      </c>
      <c r="BW651" s="388">
        <v>39.99</v>
      </c>
      <c r="BX651" s="391">
        <v>15</v>
      </c>
      <c r="BY651" s="388">
        <v>35.99</v>
      </c>
    </row>
    <row r="652" spans="1:77" x14ac:dyDescent="0.25">
      <c r="A652" s="376" t="s">
        <v>1597</v>
      </c>
      <c r="B652" s="376"/>
      <c r="C652" s="376"/>
      <c r="D652" s="392"/>
      <c r="E652" s="376"/>
      <c r="F652" s="376"/>
      <c r="G652" s="376"/>
      <c r="H652" s="376"/>
      <c r="I652" s="376"/>
      <c r="J652" s="376"/>
      <c r="K652" s="376"/>
      <c r="L652" s="376" t="str">
        <f t="shared" si="10"/>
        <v/>
      </c>
      <c r="M652" s="376"/>
      <c r="N652" s="376"/>
      <c r="O652" s="376"/>
      <c r="P652" s="376"/>
      <c r="Q652" s="376"/>
      <c r="R652" s="376"/>
      <c r="S652" s="376"/>
      <c r="T652" s="376"/>
      <c r="U652" s="376"/>
      <c r="V652" s="376"/>
      <c r="W652" s="376"/>
      <c r="X652" s="376"/>
      <c r="Y652" s="376"/>
      <c r="Z652" s="376"/>
      <c r="AA652" s="388"/>
      <c r="AB652" s="376"/>
      <c r="AC652" s="376"/>
      <c r="AD652" s="376"/>
      <c r="AE652" s="376"/>
      <c r="AF652" s="376"/>
      <c r="AG652" s="376"/>
      <c r="AH652" s="376"/>
      <c r="AI652" s="376"/>
      <c r="AJ652" s="376"/>
      <c r="AK652" s="376"/>
      <c r="AL652" s="376"/>
      <c r="AM652" s="376"/>
      <c r="AN652" s="376"/>
      <c r="AO652" s="376"/>
      <c r="AP652" s="376"/>
      <c r="AQ652" s="376"/>
      <c r="AR652" s="376"/>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v>50.99</v>
      </c>
      <c r="BP652" s="376">
        <v>0</v>
      </c>
      <c r="BQ652" s="376">
        <v>47.09</v>
      </c>
      <c r="BR652" s="393">
        <v>4</v>
      </c>
      <c r="BS652" s="376">
        <v>43.99</v>
      </c>
      <c r="BT652" s="393">
        <v>6</v>
      </c>
      <c r="BU652" s="376">
        <v>40.99</v>
      </c>
      <c r="BV652" s="393">
        <v>10</v>
      </c>
      <c r="BW652" s="376">
        <v>39.99</v>
      </c>
      <c r="BX652" s="393">
        <v>15</v>
      </c>
      <c r="BY652" s="376">
        <v>35.99</v>
      </c>
    </row>
    <row r="653" spans="1:77" x14ac:dyDescent="0.25">
      <c r="A653" s="388" t="s">
        <v>66</v>
      </c>
      <c r="B653" s="388"/>
      <c r="C653" s="388"/>
      <c r="D653" s="389"/>
      <c r="E653" s="388"/>
      <c r="F653" s="388"/>
      <c r="G653" s="388"/>
      <c r="H653" s="388"/>
      <c r="I653" s="388"/>
      <c r="J653" s="388"/>
      <c r="K653" s="388"/>
      <c r="L653" s="388" t="str">
        <f t="shared" si="10"/>
        <v/>
      </c>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388"/>
      <c r="AK653" s="388"/>
      <c r="AL653" s="388"/>
      <c r="AM653" s="388"/>
      <c r="AN653" s="388"/>
      <c r="AO653" s="388"/>
      <c r="AP653" s="388"/>
      <c r="AQ653" s="388"/>
      <c r="AR653" s="388"/>
      <c r="AS653" s="388"/>
      <c r="AT653" s="388"/>
      <c r="AU653" s="388"/>
      <c r="AV653" s="388"/>
      <c r="AW653" s="388"/>
      <c r="AX653" s="388"/>
      <c r="AY653" s="388"/>
      <c r="AZ653" s="388"/>
      <c r="BA653" s="388"/>
      <c r="BB653" s="388"/>
      <c r="BC653" s="388"/>
      <c r="BD653" s="388"/>
      <c r="BE653" s="388"/>
      <c r="BF653" s="388"/>
      <c r="BG653" s="388"/>
      <c r="BH653" s="388"/>
      <c r="BI653" s="388"/>
      <c r="BJ653" s="388"/>
      <c r="BK653" s="388"/>
      <c r="BL653" s="388"/>
      <c r="BM653" s="388"/>
      <c r="BN653" s="388"/>
      <c r="BO653" s="388">
        <v>44.99</v>
      </c>
      <c r="BP653" s="388">
        <v>0</v>
      </c>
      <c r="BQ653" s="388">
        <v>41.29</v>
      </c>
      <c r="BR653" s="391">
        <v>3</v>
      </c>
      <c r="BS653" s="388">
        <v>39.49</v>
      </c>
      <c r="BT653" s="391">
        <v>5</v>
      </c>
      <c r="BU653" s="388">
        <v>38.49</v>
      </c>
      <c r="BV653" s="391">
        <v>7</v>
      </c>
      <c r="BW653" s="388">
        <v>37.49</v>
      </c>
      <c r="BX653" s="391">
        <v>10</v>
      </c>
      <c r="BY653" s="388">
        <v>36.450000000000003</v>
      </c>
    </row>
    <row r="654" spans="1:77" x14ac:dyDescent="0.25">
      <c r="A654" s="376" t="s">
        <v>1464</v>
      </c>
      <c r="B654" s="376"/>
      <c r="C654" s="376"/>
      <c r="D654" s="392"/>
      <c r="E654" s="376"/>
      <c r="F654" s="376"/>
      <c r="G654" s="376"/>
      <c r="H654" s="376"/>
      <c r="I654" s="376"/>
      <c r="J654" s="376"/>
      <c r="K654" s="376"/>
      <c r="L654" s="376" t="str">
        <f t="shared" si="10"/>
        <v/>
      </c>
      <c r="M654" s="376"/>
      <c r="N654" s="376"/>
      <c r="O654" s="376"/>
      <c r="P654" s="376"/>
      <c r="Q654" s="376"/>
      <c r="R654" s="376"/>
      <c r="S654" s="376"/>
      <c r="T654" s="376"/>
      <c r="U654" s="376"/>
      <c r="V654" s="376"/>
      <c r="W654" s="376"/>
      <c r="X654" s="376"/>
      <c r="Y654" s="376"/>
      <c r="Z654" s="376"/>
      <c r="AA654" s="376"/>
      <c r="AB654" s="376"/>
      <c r="AC654" s="376"/>
      <c r="AD654" s="376"/>
      <c r="AE654" s="394"/>
      <c r="AF654" s="376"/>
      <c r="AG654" s="376"/>
      <c r="AH654" s="376"/>
      <c r="AI654" s="376"/>
      <c r="AJ654" s="376"/>
      <c r="AK654" s="376"/>
      <c r="AL654" s="376"/>
      <c r="AM654" s="376"/>
      <c r="AN654" s="376"/>
      <c r="AO654" s="376"/>
      <c r="AP654" s="376"/>
      <c r="AQ654" s="376"/>
      <c r="AR654" s="376"/>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v>43.49</v>
      </c>
      <c r="BP654" s="376">
        <v>0</v>
      </c>
      <c r="BQ654" s="376">
        <v>43.29</v>
      </c>
      <c r="BR654" s="393">
        <v>3</v>
      </c>
      <c r="BS654" s="376">
        <v>42.99</v>
      </c>
      <c r="BT654" s="393">
        <v>5</v>
      </c>
      <c r="BU654" s="376">
        <v>41.99</v>
      </c>
      <c r="BV654" s="393">
        <v>10</v>
      </c>
      <c r="BW654" s="376">
        <v>40.99</v>
      </c>
      <c r="BX654" s="393">
        <v>20</v>
      </c>
      <c r="BY654" s="376">
        <v>38.99</v>
      </c>
    </row>
    <row r="655" spans="1:77" x14ac:dyDescent="0.25">
      <c r="A655" s="388" t="s">
        <v>78</v>
      </c>
      <c r="B655" s="388"/>
      <c r="C655" s="388"/>
      <c r="D655" s="389"/>
      <c r="E655" s="388"/>
      <c r="F655" s="388"/>
      <c r="G655" s="388"/>
      <c r="H655" s="388"/>
      <c r="I655" s="388"/>
      <c r="J655" s="388"/>
      <c r="K655" s="388"/>
      <c r="L655" s="388" t="str">
        <f t="shared" si="10"/>
        <v/>
      </c>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388"/>
      <c r="AK655" s="388"/>
      <c r="AL655" s="388"/>
      <c r="AM655" s="388"/>
      <c r="AN655" s="388"/>
      <c r="AO655" s="388"/>
      <c r="AP655" s="388"/>
      <c r="AQ655" s="388"/>
      <c r="AR655" s="388"/>
      <c r="AS655" s="388"/>
      <c r="AT655" s="388"/>
      <c r="AU655" s="388"/>
      <c r="AV655" s="388"/>
      <c r="AW655" s="388"/>
      <c r="AX655" s="388"/>
      <c r="AY655" s="388"/>
      <c r="AZ655" s="388"/>
      <c r="BA655" s="388"/>
      <c r="BB655" s="388"/>
      <c r="BC655" s="388"/>
      <c r="BD655" s="388"/>
      <c r="BE655" s="388"/>
      <c r="BF655" s="388"/>
      <c r="BG655" s="388"/>
      <c r="BH655" s="388"/>
      <c r="BI655" s="388"/>
      <c r="BJ655" s="388"/>
      <c r="BK655" s="388"/>
      <c r="BL655" s="388"/>
      <c r="BM655" s="388"/>
      <c r="BN655" s="388"/>
      <c r="BO655" s="388">
        <v>43.99</v>
      </c>
      <c r="BP655" s="388">
        <v>0</v>
      </c>
      <c r="BQ655" s="388">
        <v>42.49</v>
      </c>
      <c r="BR655" s="391">
        <v>2</v>
      </c>
      <c r="BS655" s="388">
        <v>42.29</v>
      </c>
      <c r="BT655" s="391">
        <v>5</v>
      </c>
      <c r="BU655" s="388">
        <v>39.25</v>
      </c>
      <c r="BV655" s="391">
        <v>5</v>
      </c>
      <c r="BW655" s="388">
        <v>39.25</v>
      </c>
      <c r="BX655" s="391">
        <v>5</v>
      </c>
      <c r="BY655" s="388">
        <v>39.25</v>
      </c>
    </row>
    <row r="656" spans="1:77" x14ac:dyDescent="0.25">
      <c r="A656" s="376" t="s">
        <v>103</v>
      </c>
      <c r="B656" s="376"/>
      <c r="C656" s="376"/>
      <c r="D656" s="392"/>
      <c r="E656" s="376"/>
      <c r="F656" s="376"/>
      <c r="G656" s="376"/>
      <c r="H656" s="376"/>
      <c r="I656" s="376"/>
      <c r="J656" s="376"/>
      <c r="K656" s="376"/>
      <c r="L656" s="376" t="str">
        <f t="shared" si="10"/>
        <v/>
      </c>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c r="AK656" s="376"/>
      <c r="AL656" s="376"/>
      <c r="AM656" s="376"/>
      <c r="AN656" s="376"/>
      <c r="AO656" s="376"/>
      <c r="AP656" s="376"/>
      <c r="AQ656" s="376"/>
      <c r="AR656" s="376"/>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v>54.99</v>
      </c>
      <c r="BP656" s="376">
        <v>0</v>
      </c>
      <c r="BQ656" s="376">
        <v>52.29</v>
      </c>
      <c r="BR656" s="393">
        <v>2</v>
      </c>
      <c r="BS656" s="376">
        <v>44.99</v>
      </c>
      <c r="BT656" s="393">
        <v>5</v>
      </c>
      <c r="BU656" s="376">
        <v>42.49</v>
      </c>
      <c r="BV656" s="393">
        <v>10</v>
      </c>
      <c r="BW656" s="376">
        <v>41.99</v>
      </c>
      <c r="BX656" s="393">
        <v>15</v>
      </c>
      <c r="BY656" s="376">
        <v>39.99</v>
      </c>
    </row>
    <row r="657" spans="1:77" x14ac:dyDescent="0.25">
      <c r="A657" s="388" t="s">
        <v>305</v>
      </c>
      <c r="B657" s="388"/>
      <c r="C657" s="389"/>
      <c r="D657" s="389"/>
      <c r="E657" s="388"/>
      <c r="F657" s="388"/>
      <c r="G657" s="388"/>
      <c r="H657" s="388"/>
      <c r="I657" s="388"/>
      <c r="J657" s="388"/>
      <c r="K657" s="388"/>
      <c r="L657" s="388" t="str">
        <f t="shared" si="10"/>
        <v/>
      </c>
      <c r="M657" s="388"/>
      <c r="N657" s="388"/>
      <c r="O657" s="388"/>
      <c r="P657" s="388"/>
      <c r="Q657" s="388"/>
      <c r="R657" s="388"/>
      <c r="S657" s="388"/>
      <c r="T657" s="388"/>
      <c r="U657" s="388"/>
      <c r="V657" s="388"/>
      <c r="W657" s="388"/>
      <c r="X657" s="388"/>
      <c r="Y657" s="388"/>
      <c r="Z657" s="388"/>
      <c r="AA657" s="388"/>
      <c r="AB657" s="388"/>
      <c r="AC657" s="388"/>
      <c r="AD657" s="388"/>
      <c r="AE657" s="390"/>
      <c r="AF657" s="388"/>
      <c r="AG657" s="388"/>
      <c r="AH657" s="388"/>
      <c r="AI657" s="388"/>
      <c r="AJ657" s="388"/>
      <c r="AK657" s="388"/>
      <c r="AL657" s="388"/>
      <c r="AM657" s="388"/>
      <c r="AN657" s="388"/>
      <c r="AO657" s="388"/>
      <c r="AP657" s="388"/>
      <c r="AQ657" s="388"/>
      <c r="AR657" s="388"/>
      <c r="AS657" s="388"/>
      <c r="AT657" s="388"/>
      <c r="AU657" s="388"/>
      <c r="AV657" s="388"/>
      <c r="AW657" s="388"/>
      <c r="AX657" s="388"/>
      <c r="AY657" s="388"/>
      <c r="AZ657" s="388"/>
      <c r="BA657" s="388"/>
      <c r="BB657" s="388"/>
      <c r="BC657" s="388"/>
      <c r="BD657" s="388"/>
      <c r="BE657" s="388"/>
      <c r="BF657" s="388"/>
      <c r="BG657" s="388"/>
      <c r="BH657" s="388"/>
      <c r="BI657" s="388"/>
      <c r="BJ657" s="388"/>
      <c r="BK657" s="388"/>
      <c r="BL657" s="388"/>
      <c r="BM657" s="388"/>
      <c r="BN657" s="388"/>
      <c r="BO657" s="388">
        <v>69.989999999999995</v>
      </c>
      <c r="BP657" s="388">
        <v>0</v>
      </c>
      <c r="BQ657" s="388">
        <v>59.99</v>
      </c>
      <c r="BR657" s="391">
        <v>2</v>
      </c>
      <c r="BS657" s="388">
        <v>49.99</v>
      </c>
      <c r="BT657" s="391">
        <v>5</v>
      </c>
      <c r="BU657" s="388">
        <v>39.99</v>
      </c>
      <c r="BV657" s="391">
        <v>5</v>
      </c>
      <c r="BW657" s="388">
        <v>39.99</v>
      </c>
      <c r="BX657" s="391">
        <v>5</v>
      </c>
      <c r="BY657" s="388">
        <v>39.99</v>
      </c>
    </row>
    <row r="658" spans="1:77" x14ac:dyDescent="0.25">
      <c r="A658" s="376" t="s">
        <v>1817</v>
      </c>
      <c r="B658" s="376"/>
      <c r="C658" s="376"/>
      <c r="D658" s="392"/>
      <c r="E658" s="376"/>
      <c r="F658" s="376"/>
      <c r="G658" s="376"/>
      <c r="H658" s="376"/>
      <c r="I658" s="376"/>
      <c r="J658" s="376"/>
      <c r="K658" s="376"/>
      <c r="L658" s="376" t="str">
        <f t="shared" si="10"/>
        <v/>
      </c>
      <c r="M658" s="376"/>
      <c r="N658" s="376"/>
      <c r="O658" s="376"/>
      <c r="P658" s="376"/>
      <c r="Q658" s="376"/>
      <c r="R658" s="376"/>
      <c r="S658" s="376"/>
      <c r="T658" s="376"/>
      <c r="U658" s="376"/>
      <c r="V658" s="376"/>
      <c r="W658" s="376"/>
      <c r="X658" s="376"/>
      <c r="Y658" s="376"/>
      <c r="Z658" s="376"/>
      <c r="AA658" s="388"/>
      <c r="AB658" s="376"/>
      <c r="AC658" s="376"/>
      <c r="AD658" s="376"/>
      <c r="AE658" s="394"/>
      <c r="AF658" s="376"/>
      <c r="AG658" s="376"/>
      <c r="AH658" s="376"/>
      <c r="AI658" s="376"/>
      <c r="AJ658" s="376"/>
      <c r="AK658" s="376"/>
      <c r="AL658" s="376"/>
      <c r="AM658" s="376"/>
      <c r="AN658" s="376"/>
      <c r="AO658" s="376"/>
      <c r="AP658" s="376"/>
      <c r="AQ658" s="376"/>
      <c r="AR658" s="376"/>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v>44.99</v>
      </c>
      <c r="BP658" s="376">
        <v>0</v>
      </c>
      <c r="BQ658" s="376">
        <v>42.99</v>
      </c>
      <c r="BR658" s="393">
        <v>5</v>
      </c>
      <c r="BS658" s="376">
        <v>41.99</v>
      </c>
      <c r="BT658" s="393">
        <v>10</v>
      </c>
      <c r="BU658" s="376">
        <v>39.99</v>
      </c>
      <c r="BV658" s="393">
        <v>10</v>
      </c>
      <c r="BW658" s="376">
        <v>39.99</v>
      </c>
      <c r="BX658" s="393">
        <v>10</v>
      </c>
      <c r="BY658" s="376">
        <v>39.99</v>
      </c>
    </row>
    <row r="659" spans="1:77" x14ac:dyDescent="0.25">
      <c r="A659" s="388" t="s">
        <v>109</v>
      </c>
      <c r="B659" s="388"/>
      <c r="C659" s="389"/>
      <c r="D659" s="389"/>
      <c r="E659" s="388"/>
      <c r="F659" s="388"/>
      <c r="G659" s="388"/>
      <c r="H659" s="388"/>
      <c r="I659" s="388"/>
      <c r="J659" s="388"/>
      <c r="K659" s="388"/>
      <c r="L659" s="388" t="str">
        <f t="shared" si="10"/>
        <v/>
      </c>
      <c r="M659" s="388"/>
      <c r="N659" s="388"/>
      <c r="O659" s="388"/>
      <c r="P659" s="388"/>
      <c r="Q659" s="388"/>
      <c r="R659" s="388"/>
      <c r="S659" s="388"/>
      <c r="T659" s="388"/>
      <c r="U659" s="388"/>
      <c r="V659" s="388"/>
      <c r="W659" s="388"/>
      <c r="X659" s="388"/>
      <c r="Y659" s="388"/>
      <c r="Z659" s="388"/>
      <c r="AA659" s="388"/>
      <c r="AB659" s="388"/>
      <c r="AC659" s="388"/>
      <c r="AD659" s="388"/>
      <c r="AE659" s="390"/>
      <c r="AF659" s="388"/>
      <c r="AG659" s="388"/>
      <c r="AH659" s="388"/>
      <c r="AI659" s="388"/>
      <c r="AJ659" s="388"/>
      <c r="AK659" s="388"/>
      <c r="AL659" s="388"/>
      <c r="AM659" s="388"/>
      <c r="AN659" s="388"/>
      <c r="AO659" s="388"/>
      <c r="AP659" s="388"/>
      <c r="AQ659" s="388"/>
      <c r="AR659" s="388"/>
      <c r="AS659" s="388"/>
      <c r="AT659" s="388"/>
      <c r="AU659" s="388"/>
      <c r="AV659" s="388"/>
      <c r="AW659" s="388"/>
      <c r="AX659" s="388"/>
      <c r="AY659" s="388"/>
      <c r="AZ659" s="388"/>
      <c r="BA659" s="388"/>
      <c r="BB659" s="388"/>
      <c r="BC659" s="388"/>
      <c r="BD659" s="388"/>
      <c r="BE659" s="388"/>
      <c r="BF659" s="388"/>
      <c r="BG659" s="388"/>
      <c r="BH659" s="388"/>
      <c r="BI659" s="388"/>
      <c r="BJ659" s="388"/>
      <c r="BK659" s="388"/>
      <c r="BL659" s="388"/>
      <c r="BM659" s="388"/>
      <c r="BN659" s="388"/>
      <c r="BO659" s="388">
        <v>53.99</v>
      </c>
      <c r="BP659" s="388">
        <v>0</v>
      </c>
      <c r="BQ659" s="388">
        <v>48.75</v>
      </c>
      <c r="BR659" s="391">
        <v>2</v>
      </c>
      <c r="BS659" s="388">
        <v>44.99</v>
      </c>
      <c r="BT659" s="391">
        <v>4</v>
      </c>
      <c r="BU659" s="388">
        <v>43.99</v>
      </c>
      <c r="BV659" s="391">
        <v>6</v>
      </c>
      <c r="BW659" s="388">
        <v>42.75</v>
      </c>
      <c r="BX659" s="391">
        <v>10</v>
      </c>
      <c r="BY659" s="388">
        <v>40.15</v>
      </c>
    </row>
    <row r="660" spans="1:77" x14ac:dyDescent="0.25">
      <c r="A660" s="376" t="s">
        <v>135</v>
      </c>
      <c r="B660" s="376"/>
      <c r="C660" s="376"/>
      <c r="D660" s="392"/>
      <c r="E660" s="376"/>
      <c r="F660" s="376"/>
      <c r="G660" s="376"/>
      <c r="H660" s="376"/>
      <c r="I660" s="376"/>
      <c r="J660" s="376"/>
      <c r="K660" s="376"/>
      <c r="L660" s="376" t="str">
        <f t="shared" si="10"/>
        <v/>
      </c>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c r="AJ660" s="376"/>
      <c r="AK660" s="376"/>
      <c r="AL660" s="376"/>
      <c r="AM660" s="376"/>
      <c r="AN660" s="376"/>
      <c r="AO660" s="376"/>
      <c r="AP660" s="376"/>
      <c r="AQ660" s="376"/>
      <c r="AR660" s="376"/>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v>53.99</v>
      </c>
      <c r="BP660" s="376">
        <v>0</v>
      </c>
      <c r="BQ660" s="376">
        <v>49.05</v>
      </c>
      <c r="BR660" s="393">
        <v>2</v>
      </c>
      <c r="BS660" s="376">
        <v>45.49</v>
      </c>
      <c r="BT660" s="393">
        <v>5</v>
      </c>
      <c r="BU660" s="376">
        <v>42.99</v>
      </c>
      <c r="BV660" s="393">
        <v>7</v>
      </c>
      <c r="BW660" s="376">
        <v>41.65</v>
      </c>
      <c r="BX660" s="393">
        <v>10</v>
      </c>
      <c r="BY660" s="376">
        <v>40.39</v>
      </c>
    </row>
    <row r="661" spans="1:77" x14ac:dyDescent="0.25">
      <c r="A661" s="388" t="s">
        <v>1491</v>
      </c>
      <c r="B661" s="388"/>
      <c r="C661" s="388"/>
      <c r="D661" s="389"/>
      <c r="E661" s="388"/>
      <c r="F661" s="388"/>
      <c r="G661" s="388"/>
      <c r="H661" s="388"/>
      <c r="I661" s="388"/>
      <c r="J661" s="388"/>
      <c r="K661" s="388"/>
      <c r="L661" s="388" t="str">
        <f t="shared" si="10"/>
        <v/>
      </c>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388"/>
      <c r="AK661" s="388"/>
      <c r="AL661" s="388"/>
      <c r="AM661" s="388"/>
      <c r="AN661" s="388"/>
      <c r="AO661" s="388"/>
      <c r="AP661" s="388"/>
      <c r="AQ661" s="388"/>
      <c r="AR661" s="388"/>
      <c r="AS661" s="388"/>
      <c r="AT661" s="388"/>
      <c r="AU661" s="388"/>
      <c r="AV661" s="388"/>
      <c r="AW661" s="388"/>
      <c r="AX661" s="388"/>
      <c r="AY661" s="388"/>
      <c r="AZ661" s="388"/>
      <c r="BA661" s="388"/>
      <c r="BB661" s="388"/>
      <c r="BC661" s="388"/>
      <c r="BD661" s="388"/>
      <c r="BE661" s="388"/>
      <c r="BF661" s="388"/>
      <c r="BG661" s="388"/>
      <c r="BH661" s="388"/>
      <c r="BI661" s="388"/>
      <c r="BJ661" s="388"/>
      <c r="BK661" s="388"/>
      <c r="BL661" s="388"/>
      <c r="BM661" s="388"/>
      <c r="BN661" s="388"/>
      <c r="BO661" s="388">
        <v>82.19</v>
      </c>
      <c r="BP661" s="388">
        <v>0</v>
      </c>
      <c r="BQ661" s="388">
        <v>69.849999999999994</v>
      </c>
      <c r="BR661" s="391">
        <v>5</v>
      </c>
      <c r="BS661" s="388">
        <v>61.65</v>
      </c>
      <c r="BT661" s="391">
        <v>10</v>
      </c>
      <c r="BU661" s="388">
        <v>57.55</v>
      </c>
      <c r="BV661" s="391">
        <v>15</v>
      </c>
      <c r="BW661" s="388">
        <v>53.45</v>
      </c>
      <c r="BX661" s="391">
        <v>25</v>
      </c>
      <c r="BY661" s="388">
        <v>40.75</v>
      </c>
    </row>
    <row r="662" spans="1:77" x14ac:dyDescent="0.25">
      <c r="A662" s="376" t="s">
        <v>1492</v>
      </c>
      <c r="B662" s="376"/>
      <c r="C662" s="376"/>
      <c r="D662" s="392"/>
      <c r="E662" s="376"/>
      <c r="F662" s="376"/>
      <c r="G662" s="376"/>
      <c r="H662" s="376"/>
      <c r="I662" s="376"/>
      <c r="J662" s="376"/>
      <c r="K662" s="376"/>
      <c r="L662" s="376" t="str">
        <f t="shared" si="10"/>
        <v/>
      </c>
      <c r="M662" s="376"/>
      <c r="N662" s="376"/>
      <c r="O662" s="376"/>
      <c r="P662" s="376"/>
      <c r="Q662" s="376"/>
      <c r="R662" s="376"/>
      <c r="S662" s="376"/>
      <c r="T662" s="376"/>
      <c r="U662" s="376"/>
      <c r="V662" s="376"/>
      <c r="W662" s="376"/>
      <c r="X662" s="376"/>
      <c r="Y662" s="376"/>
      <c r="Z662" s="376"/>
      <c r="AA662" s="399"/>
      <c r="AB662" s="376"/>
      <c r="AC662" s="376"/>
      <c r="AD662" s="376"/>
      <c r="AE662" s="376"/>
      <c r="AF662" s="376"/>
      <c r="AG662" s="376"/>
      <c r="AH662" s="376"/>
      <c r="AI662" s="376"/>
      <c r="AJ662" s="376"/>
      <c r="AK662" s="376"/>
      <c r="AL662" s="376"/>
      <c r="AM662" s="376"/>
      <c r="AN662" s="376"/>
      <c r="AO662" s="376"/>
      <c r="AP662" s="376"/>
      <c r="AQ662" s="376"/>
      <c r="AR662" s="376"/>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v>82.19</v>
      </c>
      <c r="BP662" s="376">
        <v>0</v>
      </c>
      <c r="BQ662" s="376">
        <v>69.849999999999994</v>
      </c>
      <c r="BR662" s="393">
        <v>5</v>
      </c>
      <c r="BS662" s="376">
        <v>61.65</v>
      </c>
      <c r="BT662" s="393">
        <v>10</v>
      </c>
      <c r="BU662" s="376">
        <v>57.55</v>
      </c>
      <c r="BV662" s="393">
        <v>15</v>
      </c>
      <c r="BW662" s="376">
        <v>53.45</v>
      </c>
      <c r="BX662" s="393">
        <v>25</v>
      </c>
      <c r="BY662" s="376">
        <v>40.75</v>
      </c>
    </row>
    <row r="663" spans="1:77" x14ac:dyDescent="0.25">
      <c r="A663" s="388" t="s">
        <v>131</v>
      </c>
      <c r="B663" s="388"/>
      <c r="C663" s="388"/>
      <c r="D663" s="389"/>
      <c r="E663" s="388"/>
      <c r="F663" s="388"/>
      <c r="G663" s="388"/>
      <c r="H663" s="388"/>
      <c r="I663" s="388"/>
      <c r="J663" s="388"/>
      <c r="K663" s="388"/>
      <c r="L663" s="388" t="str">
        <f t="shared" si="10"/>
        <v/>
      </c>
      <c r="M663" s="388"/>
      <c r="N663" s="388"/>
      <c r="O663" s="388"/>
      <c r="P663" s="388"/>
      <c r="Q663" s="388"/>
      <c r="R663" s="388"/>
      <c r="S663" s="388"/>
      <c r="T663" s="388"/>
      <c r="U663" s="388"/>
      <c r="V663" s="388"/>
      <c r="W663" s="388"/>
      <c r="X663" s="388"/>
      <c r="Y663" s="388"/>
      <c r="Z663" s="388"/>
      <c r="AA663" s="388"/>
      <c r="AB663" s="388"/>
      <c r="AC663" s="388"/>
      <c r="AD663" s="388"/>
      <c r="AE663" s="390"/>
      <c r="AF663" s="388"/>
      <c r="AG663" s="388"/>
      <c r="AH663" s="388"/>
      <c r="AI663" s="388"/>
      <c r="AJ663" s="388"/>
      <c r="AK663" s="388"/>
      <c r="AL663" s="388"/>
      <c r="AM663" s="388"/>
      <c r="AN663" s="388"/>
      <c r="AO663" s="388"/>
      <c r="AP663" s="388"/>
      <c r="AQ663" s="388"/>
      <c r="AR663" s="388"/>
      <c r="AS663" s="388"/>
      <c r="AT663" s="388"/>
      <c r="AU663" s="388"/>
      <c r="AV663" s="388"/>
      <c r="AW663" s="388"/>
      <c r="AX663" s="388"/>
      <c r="AY663" s="388"/>
      <c r="AZ663" s="388"/>
      <c r="BA663" s="388"/>
      <c r="BB663" s="388"/>
      <c r="BC663" s="388"/>
      <c r="BD663" s="388"/>
      <c r="BE663" s="388"/>
      <c r="BF663" s="388"/>
      <c r="BG663" s="388"/>
      <c r="BH663" s="388"/>
      <c r="BI663" s="388"/>
      <c r="BJ663" s="388"/>
      <c r="BK663" s="388"/>
      <c r="BL663" s="388"/>
      <c r="BM663" s="388"/>
      <c r="BN663" s="388"/>
      <c r="BO663" s="388">
        <v>53.99</v>
      </c>
      <c r="BP663" s="388">
        <v>0</v>
      </c>
      <c r="BQ663" s="388">
        <v>49.75</v>
      </c>
      <c r="BR663" s="391">
        <v>2</v>
      </c>
      <c r="BS663" s="388">
        <v>45.49</v>
      </c>
      <c r="BT663" s="391">
        <v>5</v>
      </c>
      <c r="BU663" s="388">
        <v>43.99</v>
      </c>
      <c r="BV663" s="391">
        <v>7</v>
      </c>
      <c r="BW663" s="388">
        <v>42.49</v>
      </c>
      <c r="BX663" s="391">
        <v>10</v>
      </c>
      <c r="BY663" s="388">
        <v>40.99</v>
      </c>
    </row>
    <row r="664" spans="1:77" x14ac:dyDescent="0.25">
      <c r="A664" s="376" t="s">
        <v>117</v>
      </c>
      <c r="B664" s="376"/>
      <c r="C664" s="392"/>
      <c r="D664" s="392"/>
      <c r="E664" s="376"/>
      <c r="F664" s="376"/>
      <c r="G664" s="376"/>
      <c r="H664" s="376"/>
      <c r="I664" s="376"/>
      <c r="J664" s="376"/>
      <c r="K664" s="376"/>
      <c r="L664" s="376" t="str">
        <f t="shared" si="10"/>
        <v/>
      </c>
      <c r="M664" s="376"/>
      <c r="N664" s="376"/>
      <c r="O664" s="376"/>
      <c r="P664" s="376"/>
      <c r="Q664" s="376"/>
      <c r="R664" s="376"/>
      <c r="S664" s="376"/>
      <c r="T664" s="376"/>
      <c r="U664" s="376"/>
      <c r="V664" s="376"/>
      <c r="W664" s="376"/>
      <c r="X664" s="376"/>
      <c r="Y664" s="376"/>
      <c r="Z664" s="376"/>
      <c r="AA664" s="399"/>
      <c r="AB664" s="376"/>
      <c r="AC664" s="376"/>
      <c r="AD664" s="376"/>
      <c r="AE664" s="394"/>
      <c r="AF664" s="376"/>
      <c r="AG664" s="376"/>
      <c r="AH664" s="376"/>
      <c r="AI664" s="376"/>
      <c r="AJ664" s="376"/>
      <c r="AK664" s="376"/>
      <c r="AL664" s="376"/>
      <c r="AM664" s="376"/>
      <c r="AN664" s="376"/>
      <c r="AO664" s="376"/>
      <c r="AP664" s="376"/>
      <c r="AQ664" s="376"/>
      <c r="AR664" s="376"/>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v>49.95</v>
      </c>
      <c r="BP664" s="376">
        <v>0</v>
      </c>
      <c r="BQ664" s="376">
        <v>47.49</v>
      </c>
      <c r="BR664" s="393">
        <v>2</v>
      </c>
      <c r="BS664" s="376">
        <v>44.99</v>
      </c>
      <c r="BT664" s="393">
        <v>3</v>
      </c>
      <c r="BU664" s="376">
        <v>43.99</v>
      </c>
      <c r="BV664" s="393">
        <v>4</v>
      </c>
      <c r="BW664" s="376">
        <v>42.95</v>
      </c>
      <c r="BX664" s="393">
        <v>5</v>
      </c>
      <c r="BY664" s="376">
        <v>41.19</v>
      </c>
    </row>
    <row r="665" spans="1:77" x14ac:dyDescent="0.25">
      <c r="A665" s="388" t="s">
        <v>53</v>
      </c>
      <c r="B665" s="388"/>
      <c r="C665" s="388"/>
      <c r="D665" s="389"/>
      <c r="E665" s="388"/>
      <c r="F665" s="388"/>
      <c r="G665" s="388"/>
      <c r="H665" s="388"/>
      <c r="I665" s="388"/>
      <c r="J665" s="388"/>
      <c r="K665" s="388"/>
      <c r="L665" s="388" t="str">
        <f t="shared" si="10"/>
        <v/>
      </c>
      <c r="M665" s="388"/>
      <c r="N665" s="388"/>
      <c r="O665" s="388"/>
      <c r="P665" s="388"/>
      <c r="Q665" s="388"/>
      <c r="R665" s="388"/>
      <c r="S665" s="388"/>
      <c r="T665" s="376"/>
      <c r="U665" s="388"/>
      <c r="V665" s="388"/>
      <c r="W665" s="388"/>
      <c r="X665" s="388"/>
      <c r="Y665" s="388"/>
      <c r="Z665" s="388"/>
      <c r="AA665" s="388"/>
      <c r="AB665" s="388"/>
      <c r="AC665" s="388"/>
      <c r="AD665" s="388"/>
      <c r="AE665" s="397"/>
      <c r="AF665" s="388"/>
      <c r="AG665" s="388"/>
      <c r="AH665" s="388"/>
      <c r="AI665" s="388"/>
      <c r="AJ665" s="388"/>
      <c r="AK665" s="388"/>
      <c r="AL665" s="388"/>
      <c r="AM665" s="388"/>
      <c r="AN665" s="388"/>
      <c r="AO665" s="388"/>
      <c r="AP665" s="388"/>
      <c r="AQ665" s="388"/>
      <c r="AR665" s="388"/>
      <c r="AS665" s="388"/>
      <c r="AT665" s="388"/>
      <c r="AU665" s="388"/>
      <c r="AV665" s="388"/>
      <c r="AW665" s="388"/>
      <c r="AX665" s="388"/>
      <c r="AY665" s="388"/>
      <c r="AZ665" s="388"/>
      <c r="BA665" s="388"/>
      <c r="BB665" s="388"/>
      <c r="BC665" s="388"/>
      <c r="BD665" s="388"/>
      <c r="BE665" s="388"/>
      <c r="BF665" s="388"/>
      <c r="BG665" s="388"/>
      <c r="BH665" s="388"/>
      <c r="BI665" s="388"/>
      <c r="BJ665" s="388"/>
      <c r="BK665" s="388"/>
      <c r="BL665" s="388"/>
      <c r="BM665" s="388"/>
      <c r="BN665" s="388"/>
      <c r="BO665" s="388">
        <v>54.940738090000004</v>
      </c>
      <c r="BP665" s="388">
        <v>0</v>
      </c>
      <c r="BQ665" s="388">
        <v>50.544599810000001</v>
      </c>
      <c r="BR665" s="391">
        <v>3</v>
      </c>
      <c r="BS665" s="388">
        <v>47.24749611</v>
      </c>
      <c r="BT665" s="391">
        <v>5</v>
      </c>
      <c r="BU665" s="388">
        <v>45.598944250000002</v>
      </c>
      <c r="BV665" s="391">
        <v>8</v>
      </c>
      <c r="BW665" s="388">
        <v>44.126237930000002</v>
      </c>
      <c r="BX665" s="391">
        <v>12</v>
      </c>
      <c r="BY665" s="388">
        <v>41.752323259999997</v>
      </c>
    </row>
    <row r="666" spans="1:77" x14ac:dyDescent="0.25">
      <c r="A666" s="376" t="s">
        <v>1515</v>
      </c>
      <c r="B666" s="376"/>
      <c r="C666" s="376"/>
      <c r="D666" s="392"/>
      <c r="E666" s="376"/>
      <c r="F666" s="376"/>
      <c r="G666" s="376"/>
      <c r="H666" s="376"/>
      <c r="I666" s="376"/>
      <c r="J666" s="376"/>
      <c r="K666" s="376"/>
      <c r="L666" s="376" t="str">
        <f t="shared" si="10"/>
        <v/>
      </c>
      <c r="M666" s="376"/>
      <c r="N666" s="376"/>
      <c r="O666" s="376"/>
      <c r="P666" s="376"/>
      <c r="Q666" s="376"/>
      <c r="R666" s="376"/>
      <c r="S666" s="376"/>
      <c r="T666" s="376"/>
      <c r="U666" s="376"/>
      <c r="V666" s="376"/>
      <c r="W666" s="376"/>
      <c r="X666" s="376"/>
      <c r="Y666" s="376"/>
      <c r="Z666" s="376"/>
      <c r="AA666" s="388"/>
      <c r="AB666" s="376"/>
      <c r="AC666" s="376"/>
      <c r="AD666" s="376"/>
      <c r="AE666" s="394"/>
      <c r="AF666" s="376"/>
      <c r="AG666" s="376"/>
      <c r="AH666" s="376"/>
      <c r="AI666" s="376"/>
      <c r="AJ666" s="376"/>
      <c r="AK666" s="376"/>
      <c r="AL666" s="376"/>
      <c r="AM666" s="376"/>
      <c r="AN666" s="376"/>
      <c r="AO666" s="376"/>
      <c r="AP666" s="376"/>
      <c r="AQ666" s="376"/>
      <c r="AR666" s="376"/>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v>93.65</v>
      </c>
      <c r="BP666" s="376">
        <v>0</v>
      </c>
      <c r="BQ666" s="376">
        <v>79.59</v>
      </c>
      <c r="BR666" s="393">
        <v>5</v>
      </c>
      <c r="BS666" s="376">
        <v>70.25</v>
      </c>
      <c r="BT666" s="393">
        <v>10</v>
      </c>
      <c r="BU666" s="376">
        <v>65.55</v>
      </c>
      <c r="BV666" s="393">
        <v>15</v>
      </c>
      <c r="BW666" s="376">
        <v>60.89</v>
      </c>
      <c r="BX666" s="393">
        <v>25</v>
      </c>
      <c r="BY666" s="376">
        <v>41.95</v>
      </c>
    </row>
    <row r="667" spans="1:77" x14ac:dyDescent="0.25">
      <c r="A667" s="388" t="s">
        <v>1519</v>
      </c>
      <c r="B667" s="388"/>
      <c r="C667" s="388"/>
      <c r="D667" s="389"/>
      <c r="E667" s="388"/>
      <c r="F667" s="388"/>
      <c r="G667" s="388"/>
      <c r="H667" s="388"/>
      <c r="I667" s="388"/>
      <c r="J667" s="388"/>
      <c r="K667" s="388"/>
      <c r="L667" s="388" t="str">
        <f t="shared" si="10"/>
        <v/>
      </c>
      <c r="M667" s="388"/>
      <c r="N667" s="388"/>
      <c r="O667" s="388"/>
      <c r="P667" s="388"/>
      <c r="Q667" s="388"/>
      <c r="R667" s="388"/>
      <c r="S667" s="388"/>
      <c r="T667" s="388"/>
      <c r="U667" s="388"/>
      <c r="V667" s="388"/>
      <c r="W667" s="388"/>
      <c r="X667" s="388"/>
      <c r="Y667" s="388"/>
      <c r="Z667" s="388"/>
      <c r="AA667" s="388"/>
      <c r="AB667" s="388"/>
      <c r="AC667" s="388"/>
      <c r="AD667" s="388"/>
      <c r="AE667" s="390"/>
      <c r="AF667" s="388"/>
      <c r="AG667" s="388"/>
      <c r="AH667" s="388"/>
      <c r="AI667" s="388"/>
      <c r="AJ667" s="388"/>
      <c r="AK667" s="388"/>
      <c r="AL667" s="388"/>
      <c r="AM667" s="388"/>
      <c r="AN667" s="388"/>
      <c r="AO667" s="388"/>
      <c r="AP667" s="388"/>
      <c r="AQ667" s="388"/>
      <c r="AR667" s="388"/>
      <c r="AS667" s="388"/>
      <c r="AT667" s="388"/>
      <c r="AU667" s="388"/>
      <c r="AV667" s="388"/>
      <c r="AW667" s="388"/>
      <c r="AX667" s="388"/>
      <c r="AY667" s="388"/>
      <c r="AZ667" s="388"/>
      <c r="BA667" s="388"/>
      <c r="BB667" s="388"/>
      <c r="BC667" s="388"/>
      <c r="BD667" s="388"/>
      <c r="BE667" s="388"/>
      <c r="BF667" s="388"/>
      <c r="BG667" s="388"/>
      <c r="BH667" s="388"/>
      <c r="BI667" s="388"/>
      <c r="BJ667" s="388"/>
      <c r="BK667" s="388"/>
      <c r="BL667" s="388"/>
      <c r="BM667" s="388"/>
      <c r="BN667" s="388"/>
      <c r="BO667" s="388">
        <v>93.65</v>
      </c>
      <c r="BP667" s="388">
        <v>0</v>
      </c>
      <c r="BQ667" s="388">
        <v>79.59</v>
      </c>
      <c r="BR667" s="391">
        <v>5</v>
      </c>
      <c r="BS667" s="388">
        <v>70.25</v>
      </c>
      <c r="BT667" s="391">
        <v>10</v>
      </c>
      <c r="BU667" s="388">
        <v>65.55</v>
      </c>
      <c r="BV667" s="391">
        <v>15</v>
      </c>
      <c r="BW667" s="388">
        <v>60.89</v>
      </c>
      <c r="BX667" s="391">
        <v>25</v>
      </c>
      <c r="BY667" s="388">
        <v>41.95</v>
      </c>
    </row>
    <row r="668" spans="1:77" x14ac:dyDescent="0.25">
      <c r="A668" s="376" t="s">
        <v>112</v>
      </c>
      <c r="B668" s="376"/>
      <c r="C668" s="376"/>
      <c r="D668" s="392"/>
      <c r="E668" s="376"/>
      <c r="F668" s="376"/>
      <c r="G668" s="376"/>
      <c r="H668" s="376"/>
      <c r="I668" s="376"/>
      <c r="J668" s="376"/>
      <c r="K668" s="376"/>
      <c r="L668" s="376" t="str">
        <f t="shared" si="10"/>
        <v/>
      </c>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c r="AJ668" s="376"/>
      <c r="AK668" s="376"/>
      <c r="AL668" s="376"/>
      <c r="AM668" s="376"/>
      <c r="AN668" s="376"/>
      <c r="AO668" s="376"/>
      <c r="AP668" s="376"/>
      <c r="AQ668" s="376"/>
      <c r="AR668" s="376"/>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v>69.989999999999995</v>
      </c>
      <c r="BP668" s="376">
        <v>0</v>
      </c>
      <c r="BQ668" s="376">
        <v>59.99</v>
      </c>
      <c r="BR668" s="393">
        <v>2</v>
      </c>
      <c r="BS668" s="376">
        <v>57.99</v>
      </c>
      <c r="BT668" s="393">
        <v>5</v>
      </c>
      <c r="BU668" s="376">
        <v>54.65</v>
      </c>
      <c r="BV668" s="393">
        <v>10</v>
      </c>
      <c r="BW668" s="376">
        <v>48.25</v>
      </c>
      <c r="BX668" s="393">
        <v>20</v>
      </c>
      <c r="BY668" s="376">
        <v>42.09</v>
      </c>
    </row>
    <row r="669" spans="1:77" x14ac:dyDescent="0.25">
      <c r="A669" s="388" t="s">
        <v>1511</v>
      </c>
      <c r="B669" s="388"/>
      <c r="C669" s="388"/>
      <c r="D669" s="389"/>
      <c r="E669" s="388"/>
      <c r="F669" s="388"/>
      <c r="G669" s="388"/>
      <c r="H669" s="388"/>
      <c r="I669" s="388"/>
      <c r="J669" s="388"/>
      <c r="K669" s="388"/>
      <c r="L669" s="388" t="str">
        <f t="shared" si="10"/>
        <v/>
      </c>
      <c r="M669" s="388"/>
      <c r="N669" s="388"/>
      <c r="O669" s="388"/>
      <c r="P669" s="388"/>
      <c r="Q669" s="388"/>
      <c r="R669" s="388"/>
      <c r="S669" s="388"/>
      <c r="T669" s="376"/>
      <c r="U669" s="388"/>
      <c r="V669" s="388"/>
      <c r="W669" s="388"/>
      <c r="X669" s="388"/>
      <c r="Y669" s="388"/>
      <c r="Z669" s="388"/>
      <c r="AA669" s="388"/>
      <c r="AB669" s="388"/>
      <c r="AC669" s="388"/>
      <c r="AD669" s="388"/>
      <c r="AE669" s="397"/>
      <c r="AF669" s="388"/>
      <c r="AG669" s="388"/>
      <c r="AH669" s="388"/>
      <c r="AI669" s="388"/>
      <c r="AJ669" s="388"/>
      <c r="AK669" s="388"/>
      <c r="AL669" s="388"/>
      <c r="AM669" s="388"/>
      <c r="AN669" s="388"/>
      <c r="AO669" s="388"/>
      <c r="AP669" s="388"/>
      <c r="AQ669" s="388"/>
      <c r="AR669" s="388"/>
      <c r="AS669" s="388"/>
      <c r="AT669" s="388"/>
      <c r="AU669" s="388"/>
      <c r="AV669" s="388"/>
      <c r="AW669" s="388"/>
      <c r="AX669" s="388"/>
      <c r="AY669" s="388"/>
      <c r="AZ669" s="388"/>
      <c r="BA669" s="388"/>
      <c r="BB669" s="388"/>
      <c r="BC669" s="388"/>
      <c r="BD669" s="388"/>
      <c r="BE669" s="388"/>
      <c r="BF669" s="388"/>
      <c r="BG669" s="388"/>
      <c r="BH669" s="388"/>
      <c r="BI669" s="388"/>
      <c r="BJ669" s="388"/>
      <c r="BK669" s="388"/>
      <c r="BL669" s="388"/>
      <c r="BM669" s="388"/>
      <c r="BN669" s="388"/>
      <c r="BO669" s="388">
        <v>93.75</v>
      </c>
      <c r="BP669" s="388">
        <v>0</v>
      </c>
      <c r="BQ669" s="388">
        <v>79.69</v>
      </c>
      <c r="BR669" s="391">
        <v>5</v>
      </c>
      <c r="BS669" s="388">
        <v>70.290000000000006</v>
      </c>
      <c r="BT669" s="391">
        <v>10</v>
      </c>
      <c r="BU669" s="388">
        <v>65.650000000000006</v>
      </c>
      <c r="BV669" s="391">
        <v>15</v>
      </c>
      <c r="BW669" s="388">
        <v>60.95</v>
      </c>
      <c r="BX669" s="391">
        <v>25</v>
      </c>
      <c r="BY669" s="388">
        <v>42.35</v>
      </c>
    </row>
    <row r="670" spans="1:77" x14ac:dyDescent="0.25">
      <c r="A670" s="376" t="s">
        <v>224</v>
      </c>
      <c r="B670" s="376"/>
      <c r="C670" s="376"/>
      <c r="D670" s="392"/>
      <c r="E670" s="376"/>
      <c r="F670" s="376"/>
      <c r="G670" s="376"/>
      <c r="H670" s="376"/>
      <c r="I670" s="376"/>
      <c r="J670" s="376"/>
      <c r="K670" s="376"/>
      <c r="L670" s="376" t="str">
        <f t="shared" si="10"/>
        <v/>
      </c>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c r="AJ670" s="376"/>
      <c r="AK670" s="376"/>
      <c r="AL670" s="376"/>
      <c r="AM670" s="376"/>
      <c r="AN670" s="376"/>
      <c r="AO670" s="376"/>
      <c r="AP670" s="376"/>
      <c r="AQ670" s="376"/>
      <c r="AR670" s="376"/>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v>64.989999999999995</v>
      </c>
      <c r="BP670" s="376">
        <v>0</v>
      </c>
      <c r="BQ670" s="376">
        <v>54.99</v>
      </c>
      <c r="BR670" s="393">
        <v>2</v>
      </c>
      <c r="BS670" s="376">
        <v>52.99</v>
      </c>
      <c r="BT670" s="393">
        <v>5</v>
      </c>
      <c r="BU670" s="376">
        <v>49.99</v>
      </c>
      <c r="BV670" s="393">
        <v>10</v>
      </c>
      <c r="BW670" s="376">
        <v>44.99</v>
      </c>
      <c r="BX670" s="393">
        <v>10</v>
      </c>
      <c r="BY670" s="376">
        <v>44.99</v>
      </c>
    </row>
    <row r="671" spans="1:77" x14ac:dyDescent="0.25">
      <c r="A671" s="388" t="s">
        <v>134</v>
      </c>
      <c r="B671" s="388"/>
      <c r="C671" s="388"/>
      <c r="D671" s="389"/>
      <c r="E671" s="388"/>
      <c r="F671" s="388"/>
      <c r="G671" s="388"/>
      <c r="H671" s="388"/>
      <c r="I671" s="388"/>
      <c r="J671" s="388"/>
      <c r="K671" s="388"/>
      <c r="L671" s="388" t="str">
        <f t="shared" si="10"/>
        <v/>
      </c>
      <c r="M671" s="388"/>
      <c r="N671" s="388"/>
      <c r="O671" s="388"/>
      <c r="P671" s="388"/>
      <c r="Q671" s="388"/>
      <c r="R671" s="388"/>
      <c r="S671" s="388"/>
      <c r="T671" s="388"/>
      <c r="U671" s="388"/>
      <c r="V671" s="388"/>
      <c r="W671" s="388"/>
      <c r="X671" s="388"/>
      <c r="Y671" s="388"/>
      <c r="Z671" s="388"/>
      <c r="AA671" s="388"/>
      <c r="AB671" s="388"/>
      <c r="AC671" s="388"/>
      <c r="AD671" s="388"/>
      <c r="AE671" s="390"/>
      <c r="AF671" s="388"/>
      <c r="AG671" s="388"/>
      <c r="AH671" s="388"/>
      <c r="AI671" s="388"/>
      <c r="AJ671" s="388"/>
      <c r="AK671" s="388"/>
      <c r="AL671" s="388"/>
      <c r="AM671" s="388"/>
      <c r="AN671" s="388"/>
      <c r="AO671" s="388"/>
      <c r="AP671" s="388"/>
      <c r="AQ671" s="388"/>
      <c r="AR671" s="388"/>
      <c r="AS671" s="388"/>
      <c r="AT671" s="388"/>
      <c r="AU671" s="388"/>
      <c r="AV671" s="388"/>
      <c r="AW671" s="388"/>
      <c r="AX671" s="388"/>
      <c r="AY671" s="388"/>
      <c r="AZ671" s="388"/>
      <c r="BA671" s="388"/>
      <c r="BB671" s="388"/>
      <c r="BC671" s="388"/>
      <c r="BD671" s="388"/>
      <c r="BE671" s="388"/>
      <c r="BF671" s="388"/>
      <c r="BG671" s="388"/>
      <c r="BH671" s="388"/>
      <c r="BI671" s="388"/>
      <c r="BJ671" s="388"/>
      <c r="BK671" s="388"/>
      <c r="BL671" s="388"/>
      <c r="BM671" s="388"/>
      <c r="BN671" s="388"/>
      <c r="BO671" s="388">
        <v>59.99</v>
      </c>
      <c r="BP671" s="388">
        <v>0</v>
      </c>
      <c r="BQ671" s="388">
        <v>55.55</v>
      </c>
      <c r="BR671" s="391">
        <v>2</v>
      </c>
      <c r="BS671" s="388">
        <v>52.25</v>
      </c>
      <c r="BT671" s="391">
        <v>5</v>
      </c>
      <c r="BU671" s="388">
        <v>49.99</v>
      </c>
      <c r="BV671" s="391">
        <v>7</v>
      </c>
      <c r="BW671" s="388">
        <v>47.49</v>
      </c>
      <c r="BX671" s="391">
        <v>10</v>
      </c>
      <c r="BY671" s="388">
        <v>45.75</v>
      </c>
    </row>
    <row r="672" spans="1:77" x14ac:dyDescent="0.25">
      <c r="A672" s="376" t="s">
        <v>1516</v>
      </c>
      <c r="B672" s="376"/>
      <c r="C672" s="376"/>
      <c r="D672" s="392"/>
      <c r="E672" s="376"/>
      <c r="F672" s="376"/>
      <c r="G672" s="376"/>
      <c r="H672" s="376"/>
      <c r="I672" s="376"/>
      <c r="J672" s="376"/>
      <c r="K672" s="376"/>
      <c r="L672" s="376" t="str">
        <f t="shared" si="10"/>
        <v/>
      </c>
      <c r="M672" s="376"/>
      <c r="N672" s="376"/>
      <c r="O672" s="376"/>
      <c r="P672" s="376"/>
      <c r="Q672" s="376"/>
      <c r="R672" s="376"/>
      <c r="S672" s="376"/>
      <c r="T672" s="376"/>
      <c r="U672" s="376"/>
      <c r="V672" s="376"/>
      <c r="W672" s="376"/>
      <c r="X672" s="376"/>
      <c r="Y672" s="376"/>
      <c r="Z672" s="376"/>
      <c r="AA672" s="388"/>
      <c r="AB672" s="376"/>
      <c r="AC672" s="376"/>
      <c r="AD672" s="376"/>
      <c r="AE672" s="394"/>
      <c r="AF672" s="376"/>
      <c r="AG672" s="376"/>
      <c r="AH672" s="376"/>
      <c r="AI672" s="376"/>
      <c r="AJ672" s="376"/>
      <c r="AK672" s="376"/>
      <c r="AL672" s="376"/>
      <c r="AM672" s="376"/>
      <c r="AN672" s="376"/>
      <c r="AO672" s="376"/>
      <c r="AP672" s="376"/>
      <c r="AQ672" s="376"/>
      <c r="AR672" s="376"/>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v>109.05</v>
      </c>
      <c r="BP672" s="376">
        <v>0</v>
      </c>
      <c r="BQ672" s="376">
        <v>92.69</v>
      </c>
      <c r="BR672" s="393">
        <v>5</v>
      </c>
      <c r="BS672" s="376">
        <v>81.790000000000006</v>
      </c>
      <c r="BT672" s="393">
        <v>10</v>
      </c>
      <c r="BU672" s="376">
        <v>76.349999999999994</v>
      </c>
      <c r="BV672" s="393">
        <v>15</v>
      </c>
      <c r="BW672" s="376">
        <v>70.89</v>
      </c>
      <c r="BX672" s="393">
        <v>25</v>
      </c>
      <c r="BY672" s="376">
        <v>46.05</v>
      </c>
    </row>
    <row r="673" spans="1:77" x14ac:dyDescent="0.25">
      <c r="A673" s="388" t="s">
        <v>1520</v>
      </c>
      <c r="B673" s="388"/>
      <c r="C673" s="388"/>
      <c r="D673" s="389"/>
      <c r="E673" s="388"/>
      <c r="F673" s="388"/>
      <c r="G673" s="388"/>
      <c r="H673" s="388"/>
      <c r="I673" s="388"/>
      <c r="J673" s="388"/>
      <c r="K673" s="388"/>
      <c r="L673" s="388" t="str">
        <f t="shared" si="10"/>
        <v/>
      </c>
      <c r="M673" s="388"/>
      <c r="N673" s="388"/>
      <c r="O673" s="388"/>
      <c r="P673" s="388"/>
      <c r="Q673" s="388"/>
      <c r="R673" s="388"/>
      <c r="S673" s="388"/>
      <c r="T673" s="388"/>
      <c r="U673" s="388"/>
      <c r="V673" s="388"/>
      <c r="W673" s="388"/>
      <c r="X673" s="388"/>
      <c r="Y673" s="388"/>
      <c r="Z673" s="388"/>
      <c r="AA673" s="388"/>
      <c r="AB673" s="388"/>
      <c r="AC673" s="388"/>
      <c r="AD673" s="388"/>
      <c r="AE673" s="390"/>
      <c r="AF673" s="388"/>
      <c r="AG673" s="388"/>
      <c r="AH673" s="388"/>
      <c r="AI673" s="388"/>
      <c r="AJ673" s="388"/>
      <c r="AK673" s="388"/>
      <c r="AL673" s="388"/>
      <c r="AM673" s="388"/>
      <c r="AN673" s="388"/>
      <c r="AO673" s="388"/>
      <c r="AP673" s="388"/>
      <c r="AQ673" s="388"/>
      <c r="AR673" s="388"/>
      <c r="AS673" s="388"/>
      <c r="AT673" s="388"/>
      <c r="AU673" s="388"/>
      <c r="AV673" s="388"/>
      <c r="AW673" s="388"/>
      <c r="AX673" s="388"/>
      <c r="AY673" s="388"/>
      <c r="AZ673" s="388"/>
      <c r="BA673" s="388"/>
      <c r="BB673" s="388"/>
      <c r="BC673" s="388"/>
      <c r="BD673" s="388"/>
      <c r="BE673" s="388"/>
      <c r="BF673" s="388"/>
      <c r="BG673" s="388"/>
      <c r="BH673" s="388"/>
      <c r="BI673" s="388"/>
      <c r="BJ673" s="388"/>
      <c r="BK673" s="388"/>
      <c r="BL673" s="388"/>
      <c r="BM673" s="388"/>
      <c r="BN673" s="388"/>
      <c r="BO673" s="388">
        <v>109.05</v>
      </c>
      <c r="BP673" s="388">
        <v>0</v>
      </c>
      <c r="BQ673" s="388">
        <v>92.69</v>
      </c>
      <c r="BR673" s="391">
        <v>5</v>
      </c>
      <c r="BS673" s="388">
        <v>81.790000000000006</v>
      </c>
      <c r="BT673" s="391">
        <v>10</v>
      </c>
      <c r="BU673" s="388">
        <v>76.349999999999994</v>
      </c>
      <c r="BV673" s="391">
        <v>15</v>
      </c>
      <c r="BW673" s="388">
        <v>70.89</v>
      </c>
      <c r="BX673" s="391">
        <v>25</v>
      </c>
      <c r="BY673" s="388">
        <v>46.05</v>
      </c>
    </row>
    <row r="674" spans="1:77" x14ac:dyDescent="0.25">
      <c r="A674" s="376" t="s">
        <v>1371</v>
      </c>
      <c r="B674" s="376"/>
      <c r="C674" s="376"/>
      <c r="D674" s="392"/>
      <c r="E674" s="376"/>
      <c r="F674" s="376"/>
      <c r="G674" s="376"/>
      <c r="H674" s="376"/>
      <c r="I674" s="376"/>
      <c r="J674" s="376"/>
      <c r="K674" s="376"/>
      <c r="L674" s="376" t="str">
        <f t="shared" si="10"/>
        <v/>
      </c>
      <c r="M674" s="376"/>
      <c r="N674" s="376"/>
      <c r="O674" s="376"/>
      <c r="P674" s="376"/>
      <c r="Q674" s="376"/>
      <c r="R674" s="376"/>
      <c r="S674" s="376"/>
      <c r="T674" s="376"/>
      <c r="U674" s="376"/>
      <c r="V674" s="376"/>
      <c r="W674" s="376"/>
      <c r="X674" s="376"/>
      <c r="Y674" s="376"/>
      <c r="Z674" s="376"/>
      <c r="AA674" s="376"/>
      <c r="AB674" s="376"/>
      <c r="AC674" s="376"/>
      <c r="AD674" s="376"/>
      <c r="AE674" s="394"/>
      <c r="AF674" s="376"/>
      <c r="AG674" s="376"/>
      <c r="AH674" s="376"/>
      <c r="AI674" s="376"/>
      <c r="AJ674" s="376"/>
      <c r="AK674" s="376"/>
      <c r="AL674" s="376"/>
      <c r="AM674" s="376"/>
      <c r="AN674" s="376"/>
      <c r="AO674" s="376"/>
      <c r="AP674" s="376"/>
      <c r="AQ674" s="376"/>
      <c r="AR674" s="376"/>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v>56.99</v>
      </c>
      <c r="BP674" s="376">
        <v>0</v>
      </c>
      <c r="BQ674" s="376">
        <v>52.99</v>
      </c>
      <c r="BR674" s="393">
        <v>2</v>
      </c>
      <c r="BS674" s="376">
        <v>48.49</v>
      </c>
      <c r="BT674" s="393">
        <v>5</v>
      </c>
      <c r="BU674" s="376">
        <v>47.99</v>
      </c>
      <c r="BV674" s="393">
        <v>8</v>
      </c>
      <c r="BW674" s="376">
        <v>47.49</v>
      </c>
      <c r="BX674" s="393">
        <v>10</v>
      </c>
      <c r="BY674" s="376">
        <v>46.99</v>
      </c>
    </row>
    <row r="675" spans="1:77" x14ac:dyDescent="0.25">
      <c r="A675" s="388" t="s">
        <v>1598</v>
      </c>
      <c r="B675" s="388"/>
      <c r="C675" s="388"/>
      <c r="D675" s="389"/>
      <c r="E675" s="388"/>
      <c r="F675" s="388"/>
      <c r="G675" s="388"/>
      <c r="H675" s="388"/>
      <c r="I675" s="388"/>
      <c r="J675" s="388"/>
      <c r="K675" s="388"/>
      <c r="L675" s="388" t="str">
        <f t="shared" si="10"/>
        <v/>
      </c>
      <c r="M675" s="388"/>
      <c r="N675" s="388"/>
      <c r="O675" s="388"/>
      <c r="P675" s="388"/>
      <c r="Q675" s="388"/>
      <c r="R675" s="388"/>
      <c r="S675" s="388"/>
      <c r="T675" s="388"/>
      <c r="U675" s="388"/>
      <c r="V675" s="388"/>
      <c r="W675" s="388"/>
      <c r="X675" s="388"/>
      <c r="Y675" s="388"/>
      <c r="Z675" s="388"/>
      <c r="AA675" s="388"/>
      <c r="AB675" s="388"/>
      <c r="AC675" s="388"/>
      <c r="AD675" s="388"/>
      <c r="AE675" s="390"/>
      <c r="AF675" s="388"/>
      <c r="AG675" s="388"/>
      <c r="AH675" s="388"/>
      <c r="AI675" s="388"/>
      <c r="AJ675" s="388"/>
      <c r="AK675" s="388"/>
      <c r="AL675" s="388"/>
      <c r="AM675" s="388"/>
      <c r="AN675" s="388"/>
      <c r="AO675" s="388"/>
      <c r="AP675" s="388"/>
      <c r="AQ675" s="388"/>
      <c r="AR675" s="388"/>
      <c r="AS675" s="388"/>
      <c r="AT675" s="388"/>
      <c r="AU675" s="388"/>
      <c r="AV675" s="388"/>
      <c r="AW675" s="388"/>
      <c r="AX675" s="388"/>
      <c r="AY675" s="388"/>
      <c r="AZ675" s="388"/>
      <c r="BA675" s="388"/>
      <c r="BB675" s="388"/>
      <c r="BC675" s="388"/>
      <c r="BD675" s="388"/>
      <c r="BE675" s="388"/>
      <c r="BF675" s="388"/>
      <c r="BG675" s="388"/>
      <c r="BH675" s="388"/>
      <c r="BI675" s="388"/>
      <c r="BJ675" s="388"/>
      <c r="BK675" s="388"/>
      <c r="BL675" s="388"/>
      <c r="BM675" s="388"/>
      <c r="BN675" s="388"/>
      <c r="BO675" s="388">
        <v>66.989999999999995</v>
      </c>
      <c r="BP675" s="388">
        <v>0</v>
      </c>
      <c r="BQ675" s="388">
        <v>61.99</v>
      </c>
      <c r="BR675" s="391">
        <v>2</v>
      </c>
      <c r="BS675" s="388">
        <v>57.99</v>
      </c>
      <c r="BT675" s="391">
        <v>5</v>
      </c>
      <c r="BU675" s="388">
        <v>53.99</v>
      </c>
      <c r="BV675" s="391">
        <v>10</v>
      </c>
      <c r="BW675" s="388">
        <v>49.99</v>
      </c>
      <c r="BX675" s="391">
        <v>15</v>
      </c>
      <c r="BY675" s="388">
        <v>47.09</v>
      </c>
    </row>
    <row r="676" spans="1:77" x14ac:dyDescent="0.25">
      <c r="A676" s="376" t="s">
        <v>1599</v>
      </c>
      <c r="B676" s="376"/>
      <c r="C676" s="376"/>
      <c r="D676" s="392"/>
      <c r="E676" s="376"/>
      <c r="F676" s="376"/>
      <c r="G676" s="376"/>
      <c r="H676" s="376"/>
      <c r="I676" s="376"/>
      <c r="J676" s="376"/>
      <c r="K676" s="376"/>
      <c r="L676" s="376" t="str">
        <f t="shared" si="10"/>
        <v/>
      </c>
      <c r="M676" s="376"/>
      <c r="N676" s="376"/>
      <c r="O676" s="376"/>
      <c r="P676" s="376"/>
      <c r="Q676" s="376"/>
      <c r="R676" s="376"/>
      <c r="S676" s="376"/>
      <c r="T676" s="376"/>
      <c r="U676" s="376"/>
      <c r="V676" s="376"/>
      <c r="W676" s="376"/>
      <c r="X676" s="376"/>
      <c r="Y676" s="376"/>
      <c r="Z676" s="376"/>
      <c r="AA676" s="388"/>
      <c r="AB676" s="376"/>
      <c r="AC676" s="376"/>
      <c r="AD676" s="376"/>
      <c r="AE676" s="394"/>
      <c r="AF676" s="376"/>
      <c r="AG676" s="376"/>
      <c r="AH676" s="376"/>
      <c r="AI676" s="376"/>
      <c r="AJ676" s="376"/>
      <c r="AK676" s="376"/>
      <c r="AL676" s="376"/>
      <c r="AM676" s="376"/>
      <c r="AN676" s="376"/>
      <c r="AO676" s="376"/>
      <c r="AP676" s="376"/>
      <c r="AQ676" s="376"/>
      <c r="AR676" s="376"/>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v>66.989999999999995</v>
      </c>
      <c r="BP676" s="376">
        <v>0</v>
      </c>
      <c r="BQ676" s="376">
        <v>61.99</v>
      </c>
      <c r="BR676" s="393">
        <v>2</v>
      </c>
      <c r="BS676" s="376">
        <v>57.99</v>
      </c>
      <c r="BT676" s="393">
        <v>5</v>
      </c>
      <c r="BU676" s="376">
        <v>53.99</v>
      </c>
      <c r="BV676" s="393">
        <v>10</v>
      </c>
      <c r="BW676" s="376">
        <v>49.99</v>
      </c>
      <c r="BX676" s="393">
        <v>15</v>
      </c>
      <c r="BY676" s="376">
        <v>47.09</v>
      </c>
    </row>
    <row r="677" spans="1:77" x14ac:dyDescent="0.25">
      <c r="A677" s="388" t="s">
        <v>1627</v>
      </c>
      <c r="B677" s="388"/>
      <c r="C677" s="388"/>
      <c r="D677" s="389"/>
      <c r="E677" s="388"/>
      <c r="F677" s="388"/>
      <c r="G677" s="388"/>
      <c r="H677" s="388"/>
      <c r="I677" s="388"/>
      <c r="J677" s="388"/>
      <c r="K677" s="388"/>
      <c r="L677" s="388" t="str">
        <f t="shared" si="10"/>
        <v/>
      </c>
      <c r="M677" s="388"/>
      <c r="N677" s="388"/>
      <c r="O677" s="388"/>
      <c r="P677" s="388"/>
      <c r="Q677" s="388"/>
      <c r="R677" s="388"/>
      <c r="S677" s="388"/>
      <c r="T677" s="388"/>
      <c r="U677" s="388"/>
      <c r="V677" s="388"/>
      <c r="W677" s="388"/>
      <c r="X677" s="388"/>
      <c r="Y677" s="388"/>
      <c r="Z677" s="388"/>
      <c r="AA677" s="388"/>
      <c r="AB677" s="388"/>
      <c r="AC677" s="388"/>
      <c r="AD677" s="388"/>
      <c r="AE677" s="388"/>
      <c r="AF677" s="388"/>
      <c r="AG677" s="388"/>
      <c r="AH677" s="388"/>
      <c r="AI677" s="388"/>
      <c r="AJ677" s="388"/>
      <c r="AK677" s="388"/>
      <c r="AL677" s="388"/>
      <c r="AM677" s="388"/>
      <c r="AN677" s="388"/>
      <c r="AO677" s="388"/>
      <c r="AP677" s="388"/>
      <c r="AQ677" s="388"/>
      <c r="AR677" s="388"/>
      <c r="AS677" s="388"/>
      <c r="AT677" s="388"/>
      <c r="AU677" s="388"/>
      <c r="AV677" s="388"/>
      <c r="AW677" s="388"/>
      <c r="AX677" s="388"/>
      <c r="AY677" s="388"/>
      <c r="AZ677" s="388"/>
      <c r="BA677" s="388"/>
      <c r="BB677" s="388"/>
      <c r="BC677" s="388"/>
      <c r="BD677" s="388"/>
      <c r="BE677" s="388"/>
      <c r="BF677" s="388"/>
      <c r="BG677" s="388"/>
      <c r="BH677" s="388"/>
      <c r="BI677" s="388"/>
      <c r="BJ677" s="388"/>
      <c r="BK677" s="388"/>
      <c r="BL677" s="388"/>
      <c r="BM677" s="388"/>
      <c r="BN677" s="388"/>
      <c r="BO677" s="388">
        <v>47.22</v>
      </c>
      <c r="BP677" s="388">
        <v>0</v>
      </c>
      <c r="BQ677" s="388">
        <v>47.22</v>
      </c>
      <c r="BR677" s="391">
        <v>1</v>
      </c>
      <c r="BS677" s="388">
        <v>47.22</v>
      </c>
      <c r="BT677" s="391">
        <v>1</v>
      </c>
      <c r="BU677" s="388">
        <v>47.22</v>
      </c>
      <c r="BV677" s="391">
        <v>1</v>
      </c>
      <c r="BW677" s="388">
        <v>47.22</v>
      </c>
      <c r="BX677" s="391">
        <v>1</v>
      </c>
      <c r="BY677" s="388">
        <v>47.22</v>
      </c>
    </row>
    <row r="678" spans="1:77" x14ac:dyDescent="0.25">
      <c r="A678" s="376" t="s">
        <v>1628</v>
      </c>
      <c r="B678" s="376"/>
      <c r="C678" s="376"/>
      <c r="D678" s="392"/>
      <c r="E678" s="376"/>
      <c r="F678" s="376"/>
      <c r="G678" s="376"/>
      <c r="H678" s="376"/>
      <c r="I678" s="376"/>
      <c r="J678" s="376"/>
      <c r="K678" s="376"/>
      <c r="L678" s="376" t="str">
        <f t="shared" si="10"/>
        <v/>
      </c>
      <c r="M678" s="376"/>
      <c r="N678" s="376"/>
      <c r="O678" s="376"/>
      <c r="P678" s="376"/>
      <c r="Q678" s="376"/>
      <c r="R678" s="376"/>
      <c r="S678" s="376"/>
      <c r="T678" s="376"/>
      <c r="U678" s="376"/>
      <c r="V678" s="376"/>
      <c r="W678" s="376"/>
      <c r="X678" s="376"/>
      <c r="Y678" s="376"/>
      <c r="Z678" s="376"/>
      <c r="AA678" s="388"/>
      <c r="AB678" s="376"/>
      <c r="AC678" s="376"/>
      <c r="AD678" s="376"/>
      <c r="AE678" s="394"/>
      <c r="AF678" s="376"/>
      <c r="AG678" s="376"/>
      <c r="AH678" s="376"/>
      <c r="AI678" s="376"/>
      <c r="AJ678" s="376"/>
      <c r="AK678" s="376"/>
      <c r="AL678" s="376"/>
      <c r="AM678" s="376"/>
      <c r="AN678" s="376"/>
      <c r="AO678" s="376"/>
      <c r="AP678" s="376"/>
      <c r="AQ678" s="376"/>
      <c r="AR678" s="376"/>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v>47.22</v>
      </c>
      <c r="BP678" s="376">
        <v>0</v>
      </c>
      <c r="BQ678" s="376">
        <v>47.22</v>
      </c>
      <c r="BR678" s="393">
        <v>1</v>
      </c>
      <c r="BS678" s="376">
        <v>47.22</v>
      </c>
      <c r="BT678" s="393">
        <v>1</v>
      </c>
      <c r="BU678" s="376">
        <v>47.22</v>
      </c>
      <c r="BV678" s="393">
        <v>1</v>
      </c>
      <c r="BW678" s="376">
        <v>47.22</v>
      </c>
      <c r="BX678" s="393">
        <v>1</v>
      </c>
      <c r="BY678" s="376">
        <v>47.22</v>
      </c>
    </row>
    <row r="679" spans="1:77" x14ac:dyDescent="0.25">
      <c r="A679" s="388" t="s">
        <v>80</v>
      </c>
      <c r="B679" s="388"/>
      <c r="C679" s="389"/>
      <c r="D679" s="389"/>
      <c r="E679" s="388"/>
      <c r="F679" s="388"/>
      <c r="G679" s="388"/>
      <c r="H679" s="388"/>
      <c r="I679" s="388"/>
      <c r="J679" s="388"/>
      <c r="K679" s="388"/>
      <c r="L679" s="388" t="str">
        <f t="shared" si="10"/>
        <v/>
      </c>
      <c r="M679" s="388"/>
      <c r="N679" s="388"/>
      <c r="O679" s="388"/>
      <c r="P679" s="388"/>
      <c r="Q679" s="388"/>
      <c r="R679" s="388"/>
      <c r="S679" s="388"/>
      <c r="T679" s="388"/>
      <c r="U679" s="388"/>
      <c r="V679" s="388"/>
      <c r="W679" s="388"/>
      <c r="X679" s="388"/>
      <c r="Y679" s="388"/>
      <c r="Z679" s="388"/>
      <c r="AA679" s="388"/>
      <c r="AB679" s="388"/>
      <c r="AC679" s="388"/>
      <c r="AD679" s="388"/>
      <c r="AE679" s="390"/>
      <c r="AF679" s="388"/>
      <c r="AG679" s="388"/>
      <c r="AH679" s="388"/>
      <c r="AI679" s="388"/>
      <c r="AJ679" s="388"/>
      <c r="AK679" s="388"/>
      <c r="AL679" s="388"/>
      <c r="AM679" s="388"/>
      <c r="AN679" s="388"/>
      <c r="AO679" s="388"/>
      <c r="AP679" s="388"/>
      <c r="AQ679" s="388"/>
      <c r="AR679" s="388"/>
      <c r="AS679" s="388"/>
      <c r="AT679" s="388"/>
      <c r="AU679" s="388"/>
      <c r="AV679" s="388"/>
      <c r="AW679" s="388"/>
      <c r="AX679" s="388"/>
      <c r="AY679" s="388"/>
      <c r="AZ679" s="388"/>
      <c r="BA679" s="388"/>
      <c r="BB679" s="388"/>
      <c r="BC679" s="388"/>
      <c r="BD679" s="388"/>
      <c r="BE679" s="388"/>
      <c r="BF679" s="388"/>
      <c r="BG679" s="388"/>
      <c r="BH679" s="388"/>
      <c r="BI679" s="388"/>
      <c r="BJ679" s="388"/>
      <c r="BK679" s="388"/>
      <c r="BL679" s="388"/>
      <c r="BM679" s="388"/>
      <c r="BN679" s="388"/>
      <c r="BO679" s="388">
        <v>50.49</v>
      </c>
      <c r="BP679" s="388">
        <v>0</v>
      </c>
      <c r="BQ679" s="388">
        <v>49.49</v>
      </c>
      <c r="BR679" s="391">
        <v>2</v>
      </c>
      <c r="BS679" s="388">
        <v>48.99</v>
      </c>
      <c r="BT679" s="391">
        <v>5</v>
      </c>
      <c r="BU679" s="388">
        <v>47.59</v>
      </c>
      <c r="BV679" s="391">
        <v>5</v>
      </c>
      <c r="BW679" s="388">
        <v>47.59</v>
      </c>
      <c r="BX679" s="391">
        <v>5</v>
      </c>
      <c r="BY679" s="388">
        <v>47.59</v>
      </c>
    </row>
    <row r="680" spans="1:77" x14ac:dyDescent="0.25">
      <c r="A680" s="376" t="s">
        <v>67</v>
      </c>
      <c r="B680" s="376"/>
      <c r="C680" s="376"/>
      <c r="D680" s="392"/>
      <c r="E680" s="376"/>
      <c r="F680" s="376"/>
      <c r="G680" s="376"/>
      <c r="H680" s="376"/>
      <c r="I680" s="376"/>
      <c r="J680" s="376"/>
      <c r="K680" s="376"/>
      <c r="L680" s="376" t="str">
        <f t="shared" si="10"/>
        <v/>
      </c>
      <c r="M680" s="376"/>
      <c r="N680" s="376"/>
      <c r="O680" s="376"/>
      <c r="P680" s="376"/>
      <c r="Q680" s="376"/>
      <c r="R680" s="376"/>
      <c r="S680" s="376"/>
      <c r="T680" s="376"/>
      <c r="U680" s="376"/>
      <c r="V680" s="376"/>
      <c r="W680" s="376"/>
      <c r="X680" s="376"/>
      <c r="Y680" s="376"/>
      <c r="Z680" s="376"/>
      <c r="AA680" s="376"/>
      <c r="AB680" s="376"/>
      <c r="AC680" s="376"/>
      <c r="AD680" s="376"/>
      <c r="AE680" s="376"/>
      <c r="AF680" s="376"/>
      <c r="AG680" s="376"/>
      <c r="AH680" s="376"/>
      <c r="AI680" s="376"/>
      <c r="AJ680" s="376"/>
      <c r="AK680" s="376"/>
      <c r="AL680" s="376"/>
      <c r="AM680" s="376"/>
      <c r="AN680" s="376"/>
      <c r="AO680" s="376"/>
      <c r="AP680" s="376"/>
      <c r="AQ680" s="376"/>
      <c r="AR680" s="376"/>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v>59.99</v>
      </c>
      <c r="BP680" s="376">
        <v>0</v>
      </c>
      <c r="BQ680" s="376">
        <v>55.05</v>
      </c>
      <c r="BR680" s="393">
        <v>3</v>
      </c>
      <c r="BS680" s="376">
        <v>52.25</v>
      </c>
      <c r="BT680" s="393">
        <v>5</v>
      </c>
      <c r="BU680" s="376">
        <v>50.99</v>
      </c>
      <c r="BV680" s="393">
        <v>7</v>
      </c>
      <c r="BW680" s="376">
        <v>49.99</v>
      </c>
      <c r="BX680" s="393">
        <v>10</v>
      </c>
      <c r="BY680" s="376">
        <v>48.55</v>
      </c>
    </row>
    <row r="681" spans="1:77" x14ac:dyDescent="0.25">
      <c r="A681" s="388" t="s">
        <v>1818</v>
      </c>
      <c r="B681" s="388"/>
      <c r="C681" s="389"/>
      <c r="D681" s="389"/>
      <c r="E681" s="388"/>
      <c r="F681" s="388"/>
      <c r="G681" s="388"/>
      <c r="H681" s="388"/>
      <c r="I681" s="388"/>
      <c r="J681" s="388"/>
      <c r="K681" s="388"/>
      <c r="L681" s="388" t="str">
        <f t="shared" si="10"/>
        <v/>
      </c>
      <c r="M681" s="388"/>
      <c r="N681" s="388"/>
      <c r="O681" s="388"/>
      <c r="P681" s="388"/>
      <c r="Q681" s="388"/>
      <c r="R681" s="388"/>
      <c r="S681" s="388"/>
      <c r="T681" s="388"/>
      <c r="U681" s="388"/>
      <c r="V681" s="388"/>
      <c r="W681" s="388"/>
      <c r="X681" s="388"/>
      <c r="Y681" s="388"/>
      <c r="Z681" s="388"/>
      <c r="AA681" s="388"/>
      <c r="AB681" s="388"/>
      <c r="AC681" s="388"/>
      <c r="AD681" s="388"/>
      <c r="AE681" s="390"/>
      <c r="AF681" s="388"/>
      <c r="AG681" s="388"/>
      <c r="AH681" s="388"/>
      <c r="AI681" s="388"/>
      <c r="AJ681" s="388"/>
      <c r="AK681" s="388"/>
      <c r="AL681" s="388"/>
      <c r="AM681" s="388"/>
      <c r="AN681" s="388"/>
      <c r="AO681" s="388"/>
      <c r="AP681" s="388"/>
      <c r="AQ681" s="388"/>
      <c r="AR681" s="388"/>
      <c r="AS681" s="388"/>
      <c r="AT681" s="388"/>
      <c r="AU681" s="388"/>
      <c r="AV681" s="388"/>
      <c r="AW681" s="388"/>
      <c r="AX681" s="388"/>
      <c r="AY681" s="388"/>
      <c r="AZ681" s="388"/>
      <c r="BA681" s="388"/>
      <c r="BB681" s="388"/>
      <c r="BC681" s="388"/>
      <c r="BD681" s="388"/>
      <c r="BE681" s="388"/>
      <c r="BF681" s="388"/>
      <c r="BG681" s="388"/>
      <c r="BH681" s="388"/>
      <c r="BI681" s="388"/>
      <c r="BJ681" s="388"/>
      <c r="BK681" s="388"/>
      <c r="BL681" s="388"/>
      <c r="BM681" s="388"/>
      <c r="BN681" s="388"/>
      <c r="BO681" s="388">
        <v>59.213333329999998</v>
      </c>
      <c r="BP681" s="388">
        <v>0</v>
      </c>
      <c r="BQ681" s="388">
        <v>55.512500000000003</v>
      </c>
      <c r="BR681" s="391">
        <v>2</v>
      </c>
      <c r="BS681" s="388">
        <v>51.81</v>
      </c>
      <c r="BT681" s="391">
        <v>4</v>
      </c>
      <c r="BU681" s="388">
        <v>49.344444439999997</v>
      </c>
      <c r="BV681" s="391">
        <v>4</v>
      </c>
      <c r="BW681" s="388">
        <v>49.344444439999997</v>
      </c>
      <c r="BX681" s="391">
        <v>4</v>
      </c>
      <c r="BY681" s="388">
        <v>49.344444439999997</v>
      </c>
    </row>
    <row r="682" spans="1:77" x14ac:dyDescent="0.25">
      <c r="A682" s="376" t="s">
        <v>1433</v>
      </c>
      <c r="B682" s="376"/>
      <c r="C682" s="376"/>
      <c r="D682" s="392"/>
      <c r="E682" s="376"/>
      <c r="F682" s="376"/>
      <c r="G682" s="376"/>
      <c r="H682" s="376"/>
      <c r="I682" s="376"/>
      <c r="J682" s="376"/>
      <c r="K682" s="376"/>
      <c r="L682" s="376" t="str">
        <f t="shared" si="10"/>
        <v/>
      </c>
      <c r="M682" s="376"/>
      <c r="N682" s="376"/>
      <c r="O682" s="376"/>
      <c r="P682" s="376"/>
      <c r="Q682" s="376"/>
      <c r="R682" s="376"/>
      <c r="S682" s="376"/>
      <c r="T682" s="376"/>
      <c r="U682" s="376"/>
      <c r="V682" s="376"/>
      <c r="W682" s="376"/>
      <c r="X682" s="376"/>
      <c r="Y682" s="376"/>
      <c r="Z682" s="376"/>
      <c r="AA682" s="376"/>
      <c r="AB682" s="376"/>
      <c r="AC682" s="376"/>
      <c r="AD682" s="376"/>
      <c r="AE682" s="394"/>
      <c r="AF682" s="376"/>
      <c r="AG682" s="376"/>
      <c r="AH682" s="376"/>
      <c r="AI682" s="376"/>
      <c r="AJ682" s="376"/>
      <c r="AK682" s="376"/>
      <c r="AL682" s="376"/>
      <c r="AM682" s="376"/>
      <c r="AN682" s="376"/>
      <c r="AO682" s="376"/>
      <c r="AP682" s="376"/>
      <c r="AQ682" s="376"/>
      <c r="AR682" s="376"/>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v>64.989999999999995</v>
      </c>
      <c r="BP682" s="376">
        <v>0</v>
      </c>
      <c r="BQ682" s="376">
        <v>64.489999999999995</v>
      </c>
      <c r="BR682" s="393">
        <v>3</v>
      </c>
      <c r="BS682" s="376">
        <v>63.99</v>
      </c>
      <c r="BT682" s="393">
        <v>5</v>
      </c>
      <c r="BU682" s="376">
        <v>59.99</v>
      </c>
      <c r="BV682" s="393">
        <v>7</v>
      </c>
      <c r="BW682" s="376">
        <v>56.99</v>
      </c>
      <c r="BX682" s="393">
        <v>10</v>
      </c>
      <c r="BY682" s="376">
        <v>53.99</v>
      </c>
    </row>
    <row r="683" spans="1:77" x14ac:dyDescent="0.25">
      <c r="A683" s="388" t="s">
        <v>1819</v>
      </c>
      <c r="B683" s="388"/>
      <c r="C683" s="388"/>
      <c r="D683" s="389"/>
      <c r="E683" s="388"/>
      <c r="F683" s="388"/>
      <c r="G683" s="388"/>
      <c r="H683" s="388"/>
      <c r="I683" s="388"/>
      <c r="J683" s="388"/>
      <c r="K683" s="388"/>
      <c r="L683" s="388" t="str">
        <f t="shared" si="10"/>
        <v/>
      </c>
      <c r="M683" s="388"/>
      <c r="N683" s="388"/>
      <c r="O683" s="388"/>
      <c r="P683" s="388"/>
      <c r="Q683" s="388"/>
      <c r="R683" s="388"/>
      <c r="S683" s="388"/>
      <c r="T683" s="388"/>
      <c r="U683" s="388"/>
      <c r="V683" s="388"/>
      <c r="W683" s="388"/>
      <c r="X683" s="388"/>
      <c r="Y683" s="388"/>
      <c r="Z683" s="388"/>
      <c r="AA683" s="388"/>
      <c r="AB683" s="388"/>
      <c r="AC683" s="388"/>
      <c r="AD683" s="388"/>
      <c r="AE683" s="390"/>
      <c r="AF683" s="388"/>
      <c r="AG683" s="388"/>
      <c r="AH683" s="388"/>
      <c r="AI683" s="388"/>
      <c r="AJ683" s="388"/>
      <c r="AK683" s="388"/>
      <c r="AL683" s="388"/>
      <c r="AM683" s="388"/>
      <c r="AN683" s="388"/>
      <c r="AO683" s="388"/>
      <c r="AP683" s="388"/>
      <c r="AQ683" s="388"/>
      <c r="AR683" s="388"/>
      <c r="AS683" s="388"/>
      <c r="AT683" s="388"/>
      <c r="AU683" s="388"/>
      <c r="AV683" s="388"/>
      <c r="AW683" s="388"/>
      <c r="AX683" s="388"/>
      <c r="AY683" s="388"/>
      <c r="AZ683" s="388"/>
      <c r="BA683" s="388"/>
      <c r="BB683" s="388"/>
      <c r="BC683" s="388"/>
      <c r="BD683" s="388"/>
      <c r="BE683" s="388"/>
      <c r="BF683" s="388"/>
      <c r="BG683" s="388"/>
      <c r="BH683" s="388"/>
      <c r="BI683" s="388"/>
      <c r="BJ683" s="388"/>
      <c r="BK683" s="388"/>
      <c r="BL683" s="388"/>
      <c r="BM683" s="388"/>
      <c r="BN683" s="388"/>
      <c r="BO683" s="388">
        <v>67.989999999999995</v>
      </c>
      <c r="BP683" s="388">
        <v>0</v>
      </c>
      <c r="BQ683" s="388">
        <v>64.989999999999995</v>
      </c>
      <c r="BR683" s="391">
        <v>2</v>
      </c>
      <c r="BS683" s="388">
        <v>59.99</v>
      </c>
      <c r="BT683" s="391">
        <v>10</v>
      </c>
      <c r="BU683" s="388">
        <v>54.99</v>
      </c>
      <c r="BV683" s="391">
        <v>10</v>
      </c>
      <c r="BW683" s="388">
        <v>54.99</v>
      </c>
      <c r="BX683" s="391">
        <v>10</v>
      </c>
      <c r="BY683" s="388">
        <v>54.99</v>
      </c>
    </row>
    <row r="684" spans="1:77" x14ac:dyDescent="0.25">
      <c r="A684" s="376" t="s">
        <v>1820</v>
      </c>
      <c r="B684" s="376"/>
      <c r="C684" s="376"/>
      <c r="D684" s="392"/>
      <c r="E684" s="376"/>
      <c r="F684" s="376"/>
      <c r="G684" s="376"/>
      <c r="H684" s="376"/>
      <c r="I684" s="376"/>
      <c r="J684" s="376"/>
      <c r="K684" s="376"/>
      <c r="L684" s="376" t="str">
        <f t="shared" si="10"/>
        <v/>
      </c>
      <c r="M684" s="376"/>
      <c r="N684" s="376"/>
      <c r="O684" s="376"/>
      <c r="P684" s="376"/>
      <c r="Q684" s="376"/>
      <c r="R684" s="376"/>
      <c r="S684" s="376"/>
      <c r="T684" s="376"/>
      <c r="U684" s="376"/>
      <c r="V684" s="376"/>
      <c r="W684" s="376"/>
      <c r="X684" s="376"/>
      <c r="Y684" s="376"/>
      <c r="Z684" s="376"/>
      <c r="AA684" s="388"/>
      <c r="AB684" s="376"/>
      <c r="AC684" s="376"/>
      <c r="AD684" s="376"/>
      <c r="AE684" s="394"/>
      <c r="AF684" s="376"/>
      <c r="AG684" s="376"/>
      <c r="AH684" s="376"/>
      <c r="AI684" s="376"/>
      <c r="AJ684" s="376"/>
      <c r="AK684" s="376"/>
      <c r="AL684" s="376"/>
      <c r="AM684" s="376"/>
      <c r="AN684" s="376"/>
      <c r="AO684" s="376"/>
      <c r="AP684" s="376"/>
      <c r="AQ684" s="376"/>
      <c r="AR684" s="376"/>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v>65.989999999999995</v>
      </c>
      <c r="BP684" s="376">
        <v>0</v>
      </c>
      <c r="BQ684" s="376">
        <v>63.49</v>
      </c>
      <c r="BR684" s="393">
        <v>2</v>
      </c>
      <c r="BS684" s="376">
        <v>61.99</v>
      </c>
      <c r="BT684" s="393">
        <v>10</v>
      </c>
      <c r="BU684" s="376">
        <v>58.99</v>
      </c>
      <c r="BV684" s="393">
        <v>10</v>
      </c>
      <c r="BW684" s="376">
        <v>58.99</v>
      </c>
      <c r="BX684" s="393">
        <v>10</v>
      </c>
      <c r="BY684" s="376">
        <v>58.99</v>
      </c>
    </row>
    <row r="685" spans="1:77" x14ac:dyDescent="0.25">
      <c r="A685" s="388" t="s">
        <v>1484</v>
      </c>
      <c r="B685" s="388"/>
      <c r="C685" s="388"/>
      <c r="D685" s="388"/>
      <c r="E685" s="388"/>
      <c r="F685" s="388"/>
      <c r="G685" s="388"/>
      <c r="H685" s="388"/>
      <c r="I685" s="388"/>
      <c r="J685" s="388"/>
      <c r="K685" s="388"/>
      <c r="L685" s="388" t="str">
        <f t="shared" si="10"/>
        <v/>
      </c>
      <c r="M685" s="388"/>
      <c r="N685" s="388"/>
      <c r="O685" s="388"/>
      <c r="P685" s="388"/>
      <c r="Q685" s="388"/>
      <c r="R685" s="388"/>
      <c r="S685" s="388"/>
      <c r="T685" s="388"/>
      <c r="U685" s="388"/>
      <c r="V685" s="388"/>
      <c r="W685" s="388"/>
      <c r="X685" s="388"/>
      <c r="Y685" s="388"/>
      <c r="Z685" s="388"/>
      <c r="AA685" s="388"/>
      <c r="AB685" s="388"/>
      <c r="AC685" s="388"/>
      <c r="AD685" s="388"/>
      <c r="AE685" s="388"/>
      <c r="AF685" s="388"/>
      <c r="AG685" s="388"/>
      <c r="AH685" s="388"/>
      <c r="AI685" s="388"/>
      <c r="AJ685" s="388"/>
      <c r="AK685" s="388"/>
      <c r="AL685" s="388"/>
      <c r="AM685" s="388"/>
      <c r="AN685" s="388"/>
      <c r="AO685" s="388"/>
      <c r="AP685" s="388"/>
      <c r="AQ685" s="388"/>
      <c r="AR685" s="388"/>
      <c r="AS685" s="388"/>
      <c r="AT685" s="388"/>
      <c r="AU685" s="388"/>
      <c r="AV685" s="388"/>
      <c r="AW685" s="388"/>
      <c r="AX685" s="388"/>
      <c r="AY685" s="388"/>
      <c r="AZ685" s="388"/>
      <c r="BA685" s="388"/>
      <c r="BB685" s="388"/>
      <c r="BC685" s="388"/>
      <c r="BD685" s="388"/>
      <c r="BE685" s="388"/>
      <c r="BF685" s="388"/>
      <c r="BG685" s="388"/>
      <c r="BH685" s="388"/>
      <c r="BI685" s="388"/>
      <c r="BJ685" s="388"/>
      <c r="BK685" s="388"/>
      <c r="BL685" s="388"/>
      <c r="BM685" s="388"/>
      <c r="BN685" s="388"/>
      <c r="BO685" s="388">
        <v>64.349999999999994</v>
      </c>
      <c r="BP685" s="388">
        <v>0</v>
      </c>
      <c r="BQ685" s="388">
        <v>64.25</v>
      </c>
      <c r="BR685" s="391">
        <v>5</v>
      </c>
      <c r="BS685" s="388">
        <v>63.95</v>
      </c>
      <c r="BT685" s="391">
        <v>10</v>
      </c>
      <c r="BU685" s="388">
        <v>63.45</v>
      </c>
      <c r="BV685" s="391">
        <v>15</v>
      </c>
      <c r="BW685" s="388">
        <v>62.95</v>
      </c>
      <c r="BX685" s="391">
        <v>25</v>
      </c>
      <c r="BY685" s="388">
        <v>61.49</v>
      </c>
    </row>
    <row r="686" spans="1:77" x14ac:dyDescent="0.25">
      <c r="A686" s="376" t="s">
        <v>1821</v>
      </c>
      <c r="B686" s="376"/>
      <c r="C686" s="392"/>
      <c r="D686" s="392"/>
      <c r="E686" s="376"/>
      <c r="F686" s="376"/>
      <c r="G686" s="376"/>
      <c r="H686" s="376"/>
      <c r="I686" s="376"/>
      <c r="J686" s="376"/>
      <c r="K686" s="376"/>
      <c r="L686" s="376" t="str">
        <f t="shared" si="10"/>
        <v/>
      </c>
      <c r="M686" s="376"/>
      <c r="N686" s="376"/>
      <c r="O686" s="376"/>
      <c r="P686" s="376"/>
      <c r="Q686" s="376"/>
      <c r="R686" s="376"/>
      <c r="S686" s="376"/>
      <c r="T686" s="376"/>
      <c r="U686" s="376"/>
      <c r="V686" s="376"/>
      <c r="W686" s="376"/>
      <c r="X686" s="376"/>
      <c r="Y686" s="376"/>
      <c r="Z686" s="376"/>
      <c r="AA686" s="376"/>
      <c r="AB686" s="376"/>
      <c r="AC686" s="376"/>
      <c r="AD686" s="376"/>
      <c r="AE686" s="394"/>
      <c r="AF686" s="376"/>
      <c r="AG686" s="376"/>
      <c r="AH686" s="376"/>
      <c r="AI686" s="376"/>
      <c r="AJ686" s="376"/>
      <c r="AK686" s="376"/>
      <c r="AL686" s="376"/>
      <c r="AM686" s="376"/>
      <c r="AN686" s="376"/>
      <c r="AO686" s="376"/>
      <c r="AP686" s="376"/>
      <c r="AQ686" s="376"/>
      <c r="AR686" s="376"/>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v>74.973333330000003</v>
      </c>
      <c r="BP686" s="376">
        <v>0</v>
      </c>
      <c r="BQ686" s="376">
        <v>70.287499999999994</v>
      </c>
      <c r="BR686" s="393">
        <v>2</v>
      </c>
      <c r="BS686" s="376">
        <v>65.58</v>
      </c>
      <c r="BT686" s="393">
        <v>4</v>
      </c>
      <c r="BU686" s="376">
        <v>62.477777779999997</v>
      </c>
      <c r="BV686" s="393">
        <v>4</v>
      </c>
      <c r="BW686" s="376">
        <v>62.477777779999997</v>
      </c>
      <c r="BX686" s="393">
        <v>4</v>
      </c>
      <c r="BY686" s="376">
        <v>62.477777779999997</v>
      </c>
    </row>
    <row r="687" spans="1:77" x14ac:dyDescent="0.25">
      <c r="A687" s="388" t="s">
        <v>142</v>
      </c>
      <c r="B687" s="388"/>
      <c r="C687" s="388"/>
      <c r="D687" s="389"/>
      <c r="E687" s="388"/>
      <c r="F687" s="388"/>
      <c r="G687" s="388"/>
      <c r="H687" s="388"/>
      <c r="I687" s="388"/>
      <c r="J687" s="388"/>
      <c r="K687" s="388"/>
      <c r="L687" s="388" t="str">
        <f t="shared" si="10"/>
        <v/>
      </c>
      <c r="M687" s="388"/>
      <c r="N687" s="388"/>
      <c r="O687" s="388"/>
      <c r="P687" s="388"/>
      <c r="Q687" s="388"/>
      <c r="R687" s="388"/>
      <c r="S687" s="388"/>
      <c r="T687" s="388"/>
      <c r="U687" s="388"/>
      <c r="V687" s="388"/>
      <c r="W687" s="388"/>
      <c r="X687" s="388"/>
      <c r="Y687" s="388"/>
      <c r="Z687" s="388"/>
      <c r="AA687" s="388"/>
      <c r="AB687" s="388"/>
      <c r="AC687" s="388"/>
      <c r="AD687" s="388"/>
      <c r="AE687" s="388"/>
      <c r="AF687" s="388"/>
      <c r="AG687" s="388"/>
      <c r="AH687" s="388"/>
      <c r="AI687" s="388"/>
      <c r="AJ687" s="388"/>
      <c r="AK687" s="388"/>
      <c r="AL687" s="388"/>
      <c r="AM687" s="388"/>
      <c r="AN687" s="388"/>
      <c r="AO687" s="388"/>
      <c r="AP687" s="388"/>
      <c r="AQ687" s="388"/>
      <c r="AR687" s="388"/>
      <c r="AS687" s="388"/>
      <c r="AT687" s="388"/>
      <c r="AU687" s="388"/>
      <c r="AV687" s="388"/>
      <c r="AW687" s="388"/>
      <c r="AX687" s="388"/>
      <c r="AY687" s="388"/>
      <c r="AZ687" s="388"/>
      <c r="BA687" s="388"/>
      <c r="BB687" s="388"/>
      <c r="BC687" s="388"/>
      <c r="BD687" s="388"/>
      <c r="BE687" s="388"/>
      <c r="BF687" s="388"/>
      <c r="BG687" s="388"/>
      <c r="BH687" s="388"/>
      <c r="BI687" s="388"/>
      <c r="BJ687" s="388"/>
      <c r="BK687" s="388"/>
      <c r="BL687" s="388"/>
      <c r="BM687" s="388"/>
      <c r="BN687" s="388"/>
      <c r="BO687" s="388">
        <v>69.989999999999995</v>
      </c>
      <c r="BP687" s="388">
        <v>0</v>
      </c>
      <c r="BQ687" s="388">
        <v>67.989999999999995</v>
      </c>
      <c r="BR687" s="391">
        <v>2</v>
      </c>
      <c r="BS687" s="388">
        <v>66.989999999999995</v>
      </c>
      <c r="BT687" s="391">
        <v>3</v>
      </c>
      <c r="BU687" s="388">
        <v>64.489999999999995</v>
      </c>
      <c r="BV687" s="391">
        <v>3</v>
      </c>
      <c r="BW687" s="388">
        <v>64.489999999999995</v>
      </c>
      <c r="BX687" s="391">
        <v>3</v>
      </c>
      <c r="BY687" s="388">
        <v>64.489999999999995</v>
      </c>
    </row>
    <row r="688" spans="1:77" x14ac:dyDescent="0.25">
      <c r="A688" s="376" t="s">
        <v>74</v>
      </c>
      <c r="B688" s="376"/>
      <c r="C688" s="376"/>
      <c r="D688" s="392"/>
      <c r="E688" s="376"/>
      <c r="F688" s="376"/>
      <c r="G688" s="376"/>
      <c r="H688" s="376"/>
      <c r="I688" s="376"/>
      <c r="J688" s="376"/>
      <c r="K688" s="376"/>
      <c r="L688" s="376" t="str">
        <f t="shared" si="10"/>
        <v/>
      </c>
      <c r="M688" s="376"/>
      <c r="N688" s="376"/>
      <c r="O688" s="376"/>
      <c r="P688" s="376"/>
      <c r="Q688" s="376"/>
      <c r="R688" s="376"/>
      <c r="S688" s="376"/>
      <c r="T688" s="376"/>
      <c r="U688" s="376"/>
      <c r="V688" s="376"/>
      <c r="W688" s="376"/>
      <c r="X688" s="376"/>
      <c r="Y688" s="376"/>
      <c r="Z688" s="376"/>
      <c r="AA688" s="388"/>
      <c r="AB688" s="376"/>
      <c r="AC688" s="376"/>
      <c r="AD688" s="376"/>
      <c r="AE688" s="394"/>
      <c r="AF688" s="376"/>
      <c r="AG688" s="376"/>
      <c r="AH688" s="376"/>
      <c r="AI688" s="376"/>
      <c r="AJ688" s="376"/>
      <c r="AK688" s="376"/>
      <c r="AL688" s="376"/>
      <c r="AM688" s="376"/>
      <c r="AN688" s="376"/>
      <c r="AO688" s="376"/>
      <c r="AP688" s="376"/>
      <c r="AQ688" s="376"/>
      <c r="AR688" s="376"/>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v>79.989999999999995</v>
      </c>
      <c r="BP688" s="376">
        <v>0</v>
      </c>
      <c r="BQ688" s="376">
        <v>76.489999999999995</v>
      </c>
      <c r="BR688" s="393">
        <v>2</v>
      </c>
      <c r="BS688" s="376">
        <v>69.989999999999995</v>
      </c>
      <c r="BT688" s="393">
        <v>5</v>
      </c>
      <c r="BU688" s="376">
        <v>64.989999999999995</v>
      </c>
      <c r="BV688" s="393">
        <v>5</v>
      </c>
      <c r="BW688" s="376">
        <v>64.989999999999995</v>
      </c>
      <c r="BX688" s="393">
        <v>5</v>
      </c>
      <c r="BY688" s="376">
        <v>64.989999999999995</v>
      </c>
    </row>
    <row r="689" spans="1:77" x14ac:dyDescent="0.25">
      <c r="A689" s="388" t="s">
        <v>68</v>
      </c>
      <c r="B689" s="388"/>
      <c r="C689" s="388"/>
      <c r="D689" s="389"/>
      <c r="E689" s="388"/>
      <c r="F689" s="388"/>
      <c r="G689" s="388"/>
      <c r="H689" s="388"/>
      <c r="I689" s="388"/>
      <c r="J689" s="388"/>
      <c r="K689" s="388"/>
      <c r="L689" s="388" t="str">
        <f t="shared" si="10"/>
        <v/>
      </c>
      <c r="M689" s="388"/>
      <c r="N689" s="388"/>
      <c r="O689" s="388"/>
      <c r="P689" s="388"/>
      <c r="Q689" s="388"/>
      <c r="R689" s="388"/>
      <c r="S689" s="388"/>
      <c r="T689" s="388"/>
      <c r="U689" s="388"/>
      <c r="V689" s="388"/>
      <c r="W689" s="388"/>
      <c r="X689" s="388"/>
      <c r="Y689" s="388"/>
      <c r="Z689" s="388"/>
      <c r="AA689" s="388"/>
      <c r="AB689" s="388"/>
      <c r="AC689" s="388"/>
      <c r="AD689" s="388"/>
      <c r="AE689" s="388"/>
      <c r="AF689" s="388"/>
      <c r="AG689" s="388"/>
      <c r="AH689" s="388"/>
      <c r="AI689" s="388"/>
      <c r="AJ689" s="388"/>
      <c r="AK689" s="388"/>
      <c r="AL689" s="388"/>
      <c r="AM689" s="388"/>
      <c r="AN689" s="388"/>
      <c r="AO689" s="388"/>
      <c r="AP689" s="388"/>
      <c r="AQ689" s="388"/>
      <c r="AR689" s="388"/>
      <c r="AS689" s="388"/>
      <c r="AT689" s="388"/>
      <c r="AU689" s="388"/>
      <c r="AV689" s="388"/>
      <c r="AW689" s="388"/>
      <c r="AX689" s="388"/>
      <c r="AY689" s="388"/>
      <c r="AZ689" s="388"/>
      <c r="BA689" s="388"/>
      <c r="BB689" s="388"/>
      <c r="BC689" s="388"/>
      <c r="BD689" s="388"/>
      <c r="BE689" s="388"/>
      <c r="BF689" s="388"/>
      <c r="BG689" s="388"/>
      <c r="BH689" s="388"/>
      <c r="BI689" s="388"/>
      <c r="BJ689" s="388"/>
      <c r="BK689" s="388"/>
      <c r="BL689" s="388"/>
      <c r="BM689" s="388"/>
      <c r="BN689" s="388"/>
      <c r="BO689" s="388">
        <v>78.989999999999995</v>
      </c>
      <c r="BP689" s="388">
        <v>0</v>
      </c>
      <c r="BQ689" s="388">
        <v>75.69</v>
      </c>
      <c r="BR689" s="391">
        <v>3</v>
      </c>
      <c r="BS689" s="388">
        <v>71.989999999999995</v>
      </c>
      <c r="BT689" s="391">
        <v>5</v>
      </c>
      <c r="BU689" s="388">
        <v>70.489999999999995</v>
      </c>
      <c r="BV689" s="391">
        <v>7</v>
      </c>
      <c r="BW689" s="388">
        <v>68.989999999999995</v>
      </c>
      <c r="BX689" s="391">
        <v>10</v>
      </c>
      <c r="BY689" s="388">
        <v>66.790000000000006</v>
      </c>
    </row>
    <row r="690" spans="1:77" x14ac:dyDescent="0.25">
      <c r="A690" s="376" t="s">
        <v>143</v>
      </c>
      <c r="B690" s="376"/>
      <c r="C690" s="376"/>
      <c r="D690" s="392"/>
      <c r="E690" s="376"/>
      <c r="F690" s="376"/>
      <c r="G690" s="376"/>
      <c r="H690" s="376"/>
      <c r="I690" s="376"/>
      <c r="J690" s="376"/>
      <c r="K690" s="376"/>
      <c r="L690" s="376" t="str">
        <f t="shared" si="10"/>
        <v/>
      </c>
      <c r="M690" s="376"/>
      <c r="N690" s="376"/>
      <c r="O690" s="376"/>
      <c r="P690" s="376"/>
      <c r="Q690" s="376"/>
      <c r="R690" s="376"/>
      <c r="S690" s="376"/>
      <c r="T690" s="376"/>
      <c r="U690" s="376"/>
      <c r="V690" s="376"/>
      <c r="W690" s="376"/>
      <c r="X690" s="376"/>
      <c r="Y690" s="376"/>
      <c r="Z690" s="376"/>
      <c r="AA690" s="376"/>
      <c r="AB690" s="376"/>
      <c r="AC690" s="376"/>
      <c r="AD690" s="376"/>
      <c r="AE690" s="394"/>
      <c r="AF690" s="376"/>
      <c r="AG690" s="376"/>
      <c r="AH690" s="376"/>
      <c r="AI690" s="376"/>
      <c r="AJ690" s="376"/>
      <c r="AK690" s="376"/>
      <c r="AL690" s="376"/>
      <c r="AM690" s="376"/>
      <c r="AN690" s="376"/>
      <c r="AO690" s="376"/>
      <c r="AP690" s="376"/>
      <c r="AQ690" s="388"/>
      <c r="AR690" s="376"/>
      <c r="AS690" s="376"/>
      <c r="AT690" s="376"/>
      <c r="AU690" s="394"/>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v>73.989999999999995</v>
      </c>
      <c r="BP690" s="376">
        <v>0</v>
      </c>
      <c r="BQ690" s="376">
        <v>69.989999999999995</v>
      </c>
      <c r="BR690" s="393">
        <v>2</v>
      </c>
      <c r="BS690" s="376">
        <v>68.989999999999995</v>
      </c>
      <c r="BT690" s="393">
        <v>5</v>
      </c>
      <c r="BU690" s="376">
        <v>66.989999999999995</v>
      </c>
      <c r="BV690" s="393">
        <v>5</v>
      </c>
      <c r="BW690" s="376">
        <v>66.989999999999995</v>
      </c>
      <c r="BX690" s="393">
        <v>5</v>
      </c>
      <c r="BY690" s="376">
        <v>66.989999999999995</v>
      </c>
    </row>
    <row r="691" spans="1:77" x14ac:dyDescent="0.25">
      <c r="A691" s="388" t="s">
        <v>98</v>
      </c>
      <c r="B691" s="388"/>
      <c r="C691" s="388"/>
      <c r="D691" s="389"/>
      <c r="E691" s="388"/>
      <c r="F691" s="388"/>
      <c r="G691" s="388"/>
      <c r="H691" s="388"/>
      <c r="I691" s="388"/>
      <c r="J691" s="388"/>
      <c r="K691" s="388"/>
      <c r="L691" s="388" t="str">
        <f t="shared" si="10"/>
        <v/>
      </c>
      <c r="M691" s="388"/>
      <c r="N691" s="388"/>
      <c r="O691" s="388"/>
      <c r="P691" s="388"/>
      <c r="Q691" s="388"/>
      <c r="R691" s="388"/>
      <c r="S691" s="388"/>
      <c r="T691" s="388"/>
      <c r="U691" s="388"/>
      <c r="V691" s="388"/>
      <c r="W691" s="388"/>
      <c r="X691" s="388"/>
      <c r="Y691" s="388"/>
      <c r="Z691" s="388"/>
      <c r="AA691" s="388"/>
      <c r="AB691" s="388"/>
      <c r="AC691" s="388"/>
      <c r="AD691" s="388"/>
      <c r="AE691" s="388"/>
      <c r="AF691" s="388"/>
      <c r="AG691" s="388"/>
      <c r="AH691" s="388"/>
      <c r="AI691" s="388"/>
      <c r="AJ691" s="388"/>
      <c r="AK691" s="388"/>
      <c r="AL691" s="388"/>
      <c r="AM691" s="388"/>
      <c r="AN691" s="388"/>
      <c r="AO691" s="388"/>
      <c r="AP691" s="388"/>
      <c r="AQ691" s="388"/>
      <c r="AR691" s="388"/>
      <c r="AS691" s="388"/>
      <c r="AT691" s="388"/>
      <c r="AU691" s="388"/>
      <c r="AV691" s="388"/>
      <c r="AW691" s="388"/>
      <c r="AX691" s="388"/>
      <c r="AY691" s="388"/>
      <c r="AZ691" s="388"/>
      <c r="BA691" s="388"/>
      <c r="BB691" s="388"/>
      <c r="BC691" s="388"/>
      <c r="BD691" s="388"/>
      <c r="BE691" s="388"/>
      <c r="BF691" s="388"/>
      <c r="BG691" s="388"/>
      <c r="BH691" s="388"/>
      <c r="BI691" s="388"/>
      <c r="BJ691" s="388"/>
      <c r="BK691" s="388"/>
      <c r="BL691" s="388"/>
      <c r="BM691" s="388"/>
      <c r="BN691" s="388"/>
      <c r="BO691" s="388">
        <v>93.79</v>
      </c>
      <c r="BP691" s="388">
        <v>0</v>
      </c>
      <c r="BQ691" s="388">
        <v>88.39</v>
      </c>
      <c r="BR691" s="391">
        <v>2</v>
      </c>
      <c r="BS691" s="388">
        <v>81.99</v>
      </c>
      <c r="BT691" s="391">
        <v>5</v>
      </c>
      <c r="BU691" s="388">
        <v>74.989999999999995</v>
      </c>
      <c r="BV691" s="391">
        <v>10</v>
      </c>
      <c r="BW691" s="388">
        <v>70.650000000000006</v>
      </c>
      <c r="BX691" s="391">
        <v>15</v>
      </c>
      <c r="BY691" s="388">
        <v>67.59</v>
      </c>
    </row>
    <row r="692" spans="1:77" x14ac:dyDescent="0.25">
      <c r="A692" s="376" t="s">
        <v>141</v>
      </c>
      <c r="B692" s="376"/>
      <c r="C692" s="376"/>
      <c r="D692" s="392"/>
      <c r="E692" s="376"/>
      <c r="F692" s="376"/>
      <c r="G692" s="376"/>
      <c r="H692" s="376"/>
      <c r="I692" s="376"/>
      <c r="J692" s="376"/>
      <c r="K692" s="376"/>
      <c r="L692" s="376" t="str">
        <f t="shared" si="10"/>
        <v/>
      </c>
      <c r="M692" s="376"/>
      <c r="N692" s="376"/>
      <c r="O692" s="376"/>
      <c r="P692" s="376"/>
      <c r="Q692" s="376"/>
      <c r="R692" s="376"/>
      <c r="S692" s="376"/>
      <c r="T692" s="376"/>
      <c r="U692" s="376"/>
      <c r="V692" s="376"/>
      <c r="W692" s="376"/>
      <c r="X692" s="376"/>
      <c r="Y692" s="376"/>
      <c r="Z692" s="376"/>
      <c r="AA692" s="376"/>
      <c r="AB692" s="376"/>
      <c r="AC692" s="376"/>
      <c r="AD692" s="376"/>
      <c r="AE692" s="394"/>
      <c r="AF692" s="376"/>
      <c r="AG692" s="376"/>
      <c r="AH692" s="376"/>
      <c r="AI692" s="376"/>
      <c r="AJ692" s="376"/>
      <c r="AK692" s="376"/>
      <c r="AL692" s="376"/>
      <c r="AM692" s="376"/>
      <c r="AN692" s="376"/>
      <c r="AO692" s="376"/>
      <c r="AP692" s="376"/>
      <c r="AQ692" s="376"/>
      <c r="AR692" s="376"/>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v>79.989999999999995</v>
      </c>
      <c r="BP692" s="376">
        <v>0</v>
      </c>
      <c r="BQ692" s="376">
        <v>69.989999999999995</v>
      </c>
      <c r="BR692" s="393">
        <v>1</v>
      </c>
      <c r="BS692" s="376">
        <v>69.989999999999995</v>
      </c>
      <c r="BT692" s="393">
        <v>1</v>
      </c>
      <c r="BU692" s="376">
        <v>69.989999999999995</v>
      </c>
      <c r="BV692" s="393">
        <v>1</v>
      </c>
      <c r="BW692" s="376">
        <v>69.989999999999995</v>
      </c>
      <c r="BX692" s="393">
        <v>1</v>
      </c>
      <c r="BY692" s="376">
        <v>69.989999999999995</v>
      </c>
    </row>
    <row r="693" spans="1:77" x14ac:dyDescent="0.25">
      <c r="A693" s="388" t="s">
        <v>1822</v>
      </c>
      <c r="B693" s="388"/>
      <c r="C693" s="388"/>
      <c r="D693" s="389"/>
      <c r="E693" s="388"/>
      <c r="F693" s="388"/>
      <c r="G693" s="388"/>
      <c r="H693" s="388"/>
      <c r="I693" s="388"/>
      <c r="J693" s="388"/>
      <c r="K693" s="388"/>
      <c r="L693" s="388" t="str">
        <f t="shared" si="10"/>
        <v/>
      </c>
      <c r="M693" s="388"/>
      <c r="N693" s="388"/>
      <c r="O693" s="388"/>
      <c r="P693" s="388"/>
      <c r="Q693" s="388"/>
      <c r="R693" s="388"/>
      <c r="S693" s="388"/>
      <c r="T693" s="388"/>
      <c r="U693" s="388"/>
      <c r="V693" s="388"/>
      <c r="W693" s="388"/>
      <c r="X693" s="388"/>
      <c r="Y693" s="388"/>
      <c r="Z693" s="388"/>
      <c r="AA693" s="388"/>
      <c r="AB693" s="388"/>
      <c r="AC693" s="388"/>
      <c r="AD693" s="388"/>
      <c r="AE693" s="390"/>
      <c r="AF693" s="388"/>
      <c r="AG693" s="388"/>
      <c r="AH693" s="388"/>
      <c r="AI693" s="388"/>
      <c r="AJ693" s="388"/>
      <c r="AK693" s="388"/>
      <c r="AL693" s="388"/>
      <c r="AM693" s="388"/>
      <c r="AN693" s="388"/>
      <c r="AO693" s="388"/>
      <c r="AP693" s="388"/>
      <c r="AQ693" s="388"/>
      <c r="AR693" s="388"/>
      <c r="AS693" s="388"/>
      <c r="AT693" s="388"/>
      <c r="AU693" s="388"/>
      <c r="AV693" s="388"/>
      <c r="AW693" s="388"/>
      <c r="AX693" s="388"/>
      <c r="AY693" s="388"/>
      <c r="AZ693" s="388"/>
      <c r="BA693" s="388"/>
      <c r="BB693" s="388"/>
      <c r="BC693" s="388"/>
      <c r="BD693" s="388"/>
      <c r="BE693" s="388"/>
      <c r="BF693" s="388"/>
      <c r="BG693" s="388"/>
      <c r="BH693" s="388"/>
      <c r="BI693" s="388"/>
      <c r="BJ693" s="388"/>
      <c r="BK693" s="388"/>
      <c r="BL693" s="388"/>
      <c r="BM693" s="388"/>
      <c r="BN693" s="388"/>
      <c r="BO693" s="388">
        <v>84.99</v>
      </c>
      <c r="BP693" s="388">
        <v>0</v>
      </c>
      <c r="BQ693" s="388">
        <v>82.49</v>
      </c>
      <c r="BR693" s="391">
        <v>2</v>
      </c>
      <c r="BS693" s="388">
        <v>79.989999999999995</v>
      </c>
      <c r="BT693" s="391">
        <v>10</v>
      </c>
      <c r="BU693" s="388">
        <v>71.989999999999995</v>
      </c>
      <c r="BV693" s="391">
        <v>10</v>
      </c>
      <c r="BW693" s="388">
        <v>71.989999999999995</v>
      </c>
      <c r="BX693" s="391">
        <v>10</v>
      </c>
      <c r="BY693" s="388">
        <v>71.989999999999995</v>
      </c>
    </row>
    <row r="694" spans="1:77" x14ac:dyDescent="0.25">
      <c r="A694" s="376" t="s">
        <v>1465</v>
      </c>
      <c r="B694" s="376"/>
      <c r="C694" s="376"/>
      <c r="D694" s="392"/>
      <c r="E694" s="376"/>
      <c r="F694" s="376"/>
      <c r="G694" s="376"/>
      <c r="H694" s="376"/>
      <c r="I694" s="376"/>
      <c r="J694" s="376"/>
      <c r="K694" s="376"/>
      <c r="L694" s="376" t="str">
        <f t="shared" si="10"/>
        <v/>
      </c>
      <c r="M694" s="376"/>
      <c r="N694" s="376"/>
      <c r="O694" s="376"/>
      <c r="P694" s="376"/>
      <c r="Q694" s="376"/>
      <c r="R694" s="376"/>
      <c r="S694" s="376"/>
      <c r="T694" s="376"/>
      <c r="U694" s="376"/>
      <c r="V694" s="376"/>
      <c r="W694" s="376"/>
      <c r="X694" s="376"/>
      <c r="Y694" s="376"/>
      <c r="Z694" s="376"/>
      <c r="AA694" s="376"/>
      <c r="AB694" s="376"/>
      <c r="AC694" s="376"/>
      <c r="AD694" s="376"/>
      <c r="AE694" s="394"/>
      <c r="AF694" s="376"/>
      <c r="AG694" s="376"/>
      <c r="AH694" s="376"/>
      <c r="AI694" s="376"/>
      <c r="AJ694" s="376"/>
      <c r="AK694" s="376"/>
      <c r="AL694" s="376"/>
      <c r="AM694" s="376"/>
      <c r="AN694" s="376"/>
      <c r="AO694" s="376"/>
      <c r="AP694" s="376"/>
      <c r="AQ694" s="376"/>
      <c r="AR694" s="376"/>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v>86.99</v>
      </c>
      <c r="BP694" s="376">
        <v>0</v>
      </c>
      <c r="BQ694" s="376">
        <v>86.59</v>
      </c>
      <c r="BR694" s="393">
        <v>5</v>
      </c>
      <c r="BS694" s="376">
        <v>85.99</v>
      </c>
      <c r="BT694" s="393">
        <v>5</v>
      </c>
      <c r="BU694" s="376">
        <v>84.99</v>
      </c>
      <c r="BV694" s="393">
        <v>10</v>
      </c>
      <c r="BW694" s="376">
        <v>81.99</v>
      </c>
      <c r="BX694" s="393">
        <v>20</v>
      </c>
      <c r="BY694" s="376">
        <v>77.989999999999995</v>
      </c>
    </row>
    <row r="695" spans="1:77" x14ac:dyDescent="0.25">
      <c r="A695" s="388" t="s">
        <v>58</v>
      </c>
      <c r="B695" s="388"/>
      <c r="C695" s="389"/>
      <c r="D695" s="389"/>
      <c r="E695" s="388"/>
      <c r="F695" s="388"/>
      <c r="G695" s="388"/>
      <c r="H695" s="388"/>
      <c r="I695" s="388"/>
      <c r="J695" s="388"/>
      <c r="K695" s="388"/>
      <c r="L695" s="388" t="str">
        <f t="shared" si="10"/>
        <v/>
      </c>
      <c r="M695" s="388"/>
      <c r="N695" s="388"/>
      <c r="O695" s="388"/>
      <c r="P695" s="388"/>
      <c r="Q695" s="388"/>
      <c r="R695" s="388"/>
      <c r="S695" s="388"/>
      <c r="T695" s="388"/>
      <c r="U695" s="388"/>
      <c r="V695" s="388"/>
      <c r="W695" s="388"/>
      <c r="X695" s="388"/>
      <c r="Y695" s="388"/>
      <c r="Z695" s="388"/>
      <c r="AA695" s="388"/>
      <c r="AB695" s="388"/>
      <c r="AC695" s="388"/>
      <c r="AD695" s="388"/>
      <c r="AE695" s="397"/>
      <c r="AF695" s="388"/>
      <c r="AG695" s="388"/>
      <c r="AH695" s="388"/>
      <c r="AI695" s="388"/>
      <c r="AJ695" s="388"/>
      <c r="AK695" s="388"/>
      <c r="AL695" s="388"/>
      <c r="AM695" s="388"/>
      <c r="AN695" s="388"/>
      <c r="AO695" s="388"/>
      <c r="AP695" s="388"/>
      <c r="AQ695" s="388"/>
      <c r="AR695" s="388"/>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v>101.9384615</v>
      </c>
      <c r="BP695" s="388">
        <v>0</v>
      </c>
      <c r="BQ695" s="388">
        <v>94.48917745</v>
      </c>
      <c r="BR695" s="391">
        <v>2</v>
      </c>
      <c r="BS695" s="388">
        <v>82.401946929999994</v>
      </c>
      <c r="BT695" s="391">
        <v>2</v>
      </c>
      <c r="BU695" s="388">
        <v>82.401946929999994</v>
      </c>
      <c r="BV695" s="391">
        <v>2</v>
      </c>
      <c r="BW695" s="388">
        <v>82.401946929999994</v>
      </c>
      <c r="BX695" s="391">
        <v>2</v>
      </c>
      <c r="BY695" s="388">
        <v>82.401946929999994</v>
      </c>
    </row>
    <row r="696" spans="1:77" x14ac:dyDescent="0.25">
      <c r="A696" s="376" t="s">
        <v>111</v>
      </c>
      <c r="B696" s="376"/>
      <c r="C696" s="376"/>
      <c r="D696" s="392"/>
      <c r="E696" s="376"/>
      <c r="F696" s="376"/>
      <c r="G696" s="376"/>
      <c r="H696" s="376"/>
      <c r="I696" s="376"/>
      <c r="J696" s="376"/>
      <c r="K696" s="376"/>
      <c r="L696" s="376" t="str">
        <f t="shared" si="10"/>
        <v/>
      </c>
      <c r="M696" s="376"/>
      <c r="N696" s="376"/>
      <c r="O696" s="376"/>
      <c r="P696" s="376"/>
      <c r="Q696" s="376"/>
      <c r="R696" s="376"/>
      <c r="S696" s="376"/>
      <c r="T696" s="376"/>
      <c r="U696" s="376"/>
      <c r="V696" s="376"/>
      <c r="W696" s="376"/>
      <c r="X696" s="376"/>
      <c r="Y696" s="376"/>
      <c r="Z696" s="376"/>
      <c r="AA696" s="388"/>
      <c r="AB696" s="376"/>
      <c r="AC696" s="376"/>
      <c r="AD696" s="376"/>
      <c r="AE696" s="394"/>
      <c r="AF696" s="376"/>
      <c r="AG696" s="376"/>
      <c r="AH696" s="376"/>
      <c r="AI696" s="376"/>
      <c r="AJ696" s="376"/>
      <c r="AK696" s="376"/>
      <c r="AL696" s="376"/>
      <c r="AM696" s="376"/>
      <c r="AN696" s="376"/>
      <c r="AO696" s="376"/>
      <c r="AP696" s="376"/>
      <c r="AQ696" s="376"/>
      <c r="AR696" s="376"/>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v>99.99</v>
      </c>
      <c r="BP696" s="376">
        <v>0</v>
      </c>
      <c r="BQ696" s="376">
        <v>95.39</v>
      </c>
      <c r="BR696" s="393">
        <v>2</v>
      </c>
      <c r="BS696" s="376">
        <v>88.49</v>
      </c>
      <c r="BT696" s="393">
        <v>4</v>
      </c>
      <c r="BU696" s="376">
        <v>86.99</v>
      </c>
      <c r="BV696" s="393">
        <v>6</v>
      </c>
      <c r="BW696" s="376">
        <v>83.99</v>
      </c>
      <c r="BX696" s="393">
        <v>10</v>
      </c>
      <c r="BY696" s="376">
        <v>78.59</v>
      </c>
    </row>
    <row r="697" spans="1:77" x14ac:dyDescent="0.25">
      <c r="A697" s="388" t="s">
        <v>59</v>
      </c>
      <c r="B697" s="388"/>
      <c r="C697" s="388"/>
      <c r="D697" s="389"/>
      <c r="E697" s="388"/>
      <c r="F697" s="388"/>
      <c r="G697" s="388"/>
      <c r="H697" s="388"/>
      <c r="I697" s="388"/>
      <c r="J697" s="388"/>
      <c r="K697" s="388"/>
      <c r="L697" s="388" t="str">
        <f t="shared" si="10"/>
        <v/>
      </c>
      <c r="M697" s="388"/>
      <c r="N697" s="388"/>
      <c r="O697" s="388"/>
      <c r="P697" s="388"/>
      <c r="Q697" s="388"/>
      <c r="R697" s="388"/>
      <c r="S697" s="388"/>
      <c r="T697" s="376"/>
      <c r="U697" s="388"/>
      <c r="V697" s="388"/>
      <c r="W697" s="388"/>
      <c r="X697" s="388"/>
      <c r="Y697" s="388"/>
      <c r="Z697" s="388"/>
      <c r="AA697" s="388"/>
      <c r="AB697" s="388"/>
      <c r="AC697" s="388"/>
      <c r="AD697" s="388"/>
      <c r="AE697" s="397"/>
      <c r="AF697" s="388"/>
      <c r="AG697" s="388"/>
      <c r="AH697" s="388"/>
      <c r="AI697" s="388"/>
      <c r="AJ697" s="388"/>
      <c r="AK697" s="388"/>
      <c r="AL697" s="388"/>
      <c r="AM697" s="388"/>
      <c r="AN697" s="388"/>
      <c r="AO697" s="388"/>
      <c r="AP697" s="388"/>
      <c r="AQ697" s="388"/>
      <c r="AR697" s="388"/>
      <c r="AS697" s="388"/>
      <c r="AT697" s="388"/>
      <c r="AU697" s="390"/>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v>103.6307692</v>
      </c>
      <c r="BP697" s="388">
        <v>0</v>
      </c>
      <c r="BQ697" s="388">
        <v>96.139092989999995</v>
      </c>
      <c r="BR697" s="391">
        <v>2</v>
      </c>
      <c r="BS697" s="388">
        <v>84.051654159999998</v>
      </c>
      <c r="BT697" s="391">
        <v>2</v>
      </c>
      <c r="BU697" s="388">
        <v>84.051654159999998</v>
      </c>
      <c r="BV697" s="391">
        <v>2</v>
      </c>
      <c r="BW697" s="388">
        <v>84.051654159999998</v>
      </c>
      <c r="BX697" s="391">
        <v>2</v>
      </c>
      <c r="BY697" s="388">
        <v>84.051654159999998</v>
      </c>
    </row>
    <row r="698" spans="1:77" x14ac:dyDescent="0.25">
      <c r="A698" s="376" t="s">
        <v>137</v>
      </c>
      <c r="B698" s="376"/>
      <c r="C698" s="376"/>
      <c r="D698" s="392"/>
      <c r="E698" s="376"/>
      <c r="F698" s="376"/>
      <c r="G698" s="376"/>
      <c r="H698" s="376"/>
      <c r="I698" s="376"/>
      <c r="J698" s="376"/>
      <c r="K698" s="376"/>
      <c r="L698" s="376" t="str">
        <f t="shared" si="10"/>
        <v/>
      </c>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c r="AJ698" s="376"/>
      <c r="AK698" s="376"/>
      <c r="AL698" s="376"/>
      <c r="AM698" s="376"/>
      <c r="AN698" s="376"/>
      <c r="AO698" s="376"/>
      <c r="AP698" s="376"/>
      <c r="AQ698" s="376"/>
      <c r="AR698" s="376"/>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v>109.25</v>
      </c>
      <c r="BP698" s="376">
        <v>0</v>
      </c>
      <c r="BQ698" s="376">
        <v>103.79</v>
      </c>
      <c r="BR698" s="393">
        <v>2</v>
      </c>
      <c r="BS698" s="376">
        <v>99.99</v>
      </c>
      <c r="BT698" s="393">
        <v>3</v>
      </c>
      <c r="BU698" s="376">
        <v>94.99</v>
      </c>
      <c r="BV698" s="393">
        <v>5</v>
      </c>
      <c r="BW698" s="376">
        <v>89.99</v>
      </c>
      <c r="BX698" s="393">
        <v>8</v>
      </c>
      <c r="BY698" s="376">
        <v>81.25</v>
      </c>
    </row>
    <row r="699" spans="1:77" x14ac:dyDescent="0.25">
      <c r="A699" s="388" t="s">
        <v>132</v>
      </c>
      <c r="B699" s="388"/>
      <c r="C699" s="388"/>
      <c r="D699" s="389"/>
      <c r="E699" s="388"/>
      <c r="F699" s="388"/>
      <c r="G699" s="388"/>
      <c r="H699" s="388"/>
      <c r="I699" s="388"/>
      <c r="J699" s="388"/>
      <c r="K699" s="388"/>
      <c r="L699" s="388" t="str">
        <f t="shared" si="10"/>
        <v/>
      </c>
      <c r="M699" s="388"/>
      <c r="N699" s="388"/>
      <c r="O699" s="388"/>
      <c r="P699" s="388"/>
      <c r="Q699" s="388"/>
      <c r="R699" s="388"/>
      <c r="S699" s="388"/>
      <c r="T699" s="388"/>
      <c r="U699" s="388"/>
      <c r="V699" s="388"/>
      <c r="W699" s="388"/>
      <c r="X699" s="388"/>
      <c r="Y699" s="388"/>
      <c r="Z699" s="388"/>
      <c r="AA699" s="388"/>
      <c r="AB699" s="388"/>
      <c r="AC699" s="388"/>
      <c r="AD699" s="388"/>
      <c r="AE699" s="390"/>
      <c r="AF699" s="388"/>
      <c r="AG699" s="388"/>
      <c r="AH699" s="388"/>
      <c r="AI699" s="388"/>
      <c r="AJ699" s="388"/>
      <c r="AK699" s="388"/>
      <c r="AL699" s="388"/>
      <c r="AM699" s="388"/>
      <c r="AN699" s="388"/>
      <c r="AO699" s="388"/>
      <c r="AP699" s="388"/>
      <c r="AQ699" s="388"/>
      <c r="AR699" s="388"/>
      <c r="AS699" s="388"/>
      <c r="AT699" s="388"/>
      <c r="AU699" s="388"/>
      <c r="AV699" s="388"/>
      <c r="AW699" s="388"/>
      <c r="AX699" s="388"/>
      <c r="AY699" s="388"/>
      <c r="AZ699" s="388"/>
      <c r="BA699" s="388"/>
      <c r="BB699" s="388"/>
      <c r="BC699" s="388"/>
      <c r="BD699" s="388"/>
      <c r="BE699" s="388"/>
      <c r="BF699" s="388"/>
      <c r="BG699" s="388"/>
      <c r="BH699" s="388"/>
      <c r="BI699" s="388"/>
      <c r="BJ699" s="388"/>
      <c r="BK699" s="388"/>
      <c r="BL699" s="388"/>
      <c r="BM699" s="388"/>
      <c r="BN699" s="388"/>
      <c r="BO699" s="388">
        <v>105.99</v>
      </c>
      <c r="BP699" s="388">
        <v>0</v>
      </c>
      <c r="BQ699" s="388">
        <v>100.35</v>
      </c>
      <c r="BR699" s="391">
        <v>2</v>
      </c>
      <c r="BS699" s="388">
        <v>91.25</v>
      </c>
      <c r="BT699" s="391">
        <v>5</v>
      </c>
      <c r="BU699" s="388">
        <v>87.99</v>
      </c>
      <c r="BV699" s="391">
        <v>7</v>
      </c>
      <c r="BW699" s="388">
        <v>85.15</v>
      </c>
      <c r="BX699" s="391">
        <v>10</v>
      </c>
      <c r="BY699" s="388">
        <v>82.65</v>
      </c>
    </row>
    <row r="700" spans="1:77" x14ac:dyDescent="0.25">
      <c r="A700" s="376" t="s">
        <v>1823</v>
      </c>
      <c r="B700" s="376"/>
      <c r="C700" s="376"/>
      <c r="D700" s="392"/>
      <c r="E700" s="376"/>
      <c r="F700" s="376"/>
      <c r="G700" s="376"/>
      <c r="H700" s="376"/>
      <c r="I700" s="376"/>
      <c r="J700" s="376"/>
      <c r="K700" s="376"/>
      <c r="L700" s="376" t="str">
        <f t="shared" si="10"/>
        <v/>
      </c>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c r="AJ700" s="376"/>
      <c r="AK700" s="376"/>
      <c r="AL700" s="376"/>
      <c r="AM700" s="376"/>
      <c r="AN700" s="376"/>
      <c r="AO700" s="376"/>
      <c r="AP700" s="376"/>
      <c r="AQ700" s="376"/>
      <c r="AR700" s="376"/>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v>89.99</v>
      </c>
      <c r="BP700" s="376">
        <v>0</v>
      </c>
      <c r="BQ700" s="376">
        <v>87.49</v>
      </c>
      <c r="BR700" s="393">
        <v>2</v>
      </c>
      <c r="BS700" s="376">
        <v>86.99</v>
      </c>
      <c r="BT700" s="393">
        <v>10</v>
      </c>
      <c r="BU700" s="376">
        <v>83.49</v>
      </c>
      <c r="BV700" s="393">
        <v>10</v>
      </c>
      <c r="BW700" s="376">
        <v>83.49</v>
      </c>
      <c r="BX700" s="393">
        <v>10</v>
      </c>
      <c r="BY700" s="376">
        <v>83.49</v>
      </c>
    </row>
    <row r="701" spans="1:77" x14ac:dyDescent="0.25">
      <c r="A701" s="388" t="s">
        <v>1517</v>
      </c>
      <c r="B701" s="388"/>
      <c r="C701" s="388"/>
      <c r="D701" s="389"/>
      <c r="E701" s="388"/>
      <c r="F701" s="388"/>
      <c r="G701" s="388"/>
      <c r="H701" s="388"/>
      <c r="I701" s="388"/>
      <c r="J701" s="388"/>
      <c r="K701" s="388"/>
      <c r="L701" s="388" t="str">
        <f t="shared" si="10"/>
        <v/>
      </c>
      <c r="M701" s="388"/>
      <c r="N701" s="388"/>
      <c r="O701" s="388"/>
      <c r="P701" s="388"/>
      <c r="Q701" s="388"/>
      <c r="R701" s="388"/>
      <c r="S701" s="388"/>
      <c r="T701" s="388"/>
      <c r="U701" s="388"/>
      <c r="V701" s="388"/>
      <c r="W701" s="388"/>
      <c r="X701" s="388"/>
      <c r="Y701" s="388"/>
      <c r="Z701" s="388"/>
      <c r="AA701" s="388"/>
      <c r="AB701" s="388"/>
      <c r="AC701" s="388"/>
      <c r="AD701" s="388"/>
      <c r="AE701" s="390"/>
      <c r="AF701" s="388"/>
      <c r="AG701" s="388"/>
      <c r="AH701" s="388"/>
      <c r="AI701" s="388"/>
      <c r="AJ701" s="388"/>
      <c r="AK701" s="388"/>
      <c r="AL701" s="388"/>
      <c r="AM701" s="388"/>
      <c r="AN701" s="388"/>
      <c r="AO701" s="388"/>
      <c r="AP701" s="388"/>
      <c r="AQ701" s="388"/>
      <c r="AR701" s="388"/>
      <c r="AS701" s="388"/>
      <c r="AT701" s="388"/>
      <c r="AU701" s="388"/>
      <c r="AV701" s="388"/>
      <c r="AW701" s="388"/>
      <c r="AX701" s="388"/>
      <c r="AY701" s="388"/>
      <c r="AZ701" s="388"/>
      <c r="BA701" s="388"/>
      <c r="BB701" s="388"/>
      <c r="BC701" s="388"/>
      <c r="BD701" s="388"/>
      <c r="BE701" s="388"/>
      <c r="BF701" s="388"/>
      <c r="BG701" s="388"/>
      <c r="BH701" s="388"/>
      <c r="BI701" s="388"/>
      <c r="BJ701" s="388"/>
      <c r="BK701" s="388"/>
      <c r="BL701" s="388"/>
      <c r="BM701" s="388"/>
      <c r="BN701" s="388"/>
      <c r="BO701" s="388">
        <v>118.49</v>
      </c>
      <c r="BP701" s="388">
        <v>0</v>
      </c>
      <c r="BQ701" s="388">
        <v>115.99</v>
      </c>
      <c r="BR701" s="391">
        <v>5</v>
      </c>
      <c r="BS701" s="388">
        <v>113.49</v>
      </c>
      <c r="BT701" s="391">
        <v>10</v>
      </c>
      <c r="BU701" s="388">
        <v>99.99</v>
      </c>
      <c r="BV701" s="391">
        <v>15</v>
      </c>
      <c r="BW701" s="388">
        <v>94.99</v>
      </c>
      <c r="BX701" s="391">
        <v>25</v>
      </c>
      <c r="BY701" s="388">
        <v>85.05</v>
      </c>
    </row>
    <row r="702" spans="1:77" x14ac:dyDescent="0.25">
      <c r="A702" s="376" t="s">
        <v>1521</v>
      </c>
      <c r="B702" s="376"/>
      <c r="C702" s="376"/>
      <c r="D702" s="392"/>
      <c r="E702" s="376"/>
      <c r="F702" s="376"/>
      <c r="G702" s="376"/>
      <c r="H702" s="376"/>
      <c r="I702" s="376"/>
      <c r="J702" s="376"/>
      <c r="K702" s="376"/>
      <c r="L702" s="376" t="str">
        <f t="shared" si="10"/>
        <v/>
      </c>
      <c r="M702" s="376"/>
      <c r="N702" s="376"/>
      <c r="O702" s="376"/>
      <c r="P702" s="376"/>
      <c r="Q702" s="376"/>
      <c r="R702" s="376"/>
      <c r="S702" s="376"/>
      <c r="T702" s="376"/>
      <c r="U702" s="376"/>
      <c r="V702" s="376"/>
      <c r="W702" s="376"/>
      <c r="X702" s="376"/>
      <c r="Y702" s="376"/>
      <c r="Z702" s="376"/>
      <c r="AA702" s="388"/>
      <c r="AB702" s="376"/>
      <c r="AC702" s="376"/>
      <c r="AD702" s="376"/>
      <c r="AE702" s="394"/>
      <c r="AF702" s="376"/>
      <c r="AG702" s="376"/>
      <c r="AH702" s="376"/>
      <c r="AI702" s="376"/>
      <c r="AJ702" s="376"/>
      <c r="AK702" s="376"/>
      <c r="AL702" s="376"/>
      <c r="AM702" s="376"/>
      <c r="AN702" s="376"/>
      <c r="AO702" s="376"/>
      <c r="AP702" s="376"/>
      <c r="AQ702" s="376"/>
      <c r="AR702" s="376"/>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v>118.49</v>
      </c>
      <c r="BP702" s="376">
        <v>0</v>
      </c>
      <c r="BQ702" s="376">
        <v>114.99</v>
      </c>
      <c r="BR702" s="393">
        <v>5</v>
      </c>
      <c r="BS702" s="376">
        <v>105.79</v>
      </c>
      <c r="BT702" s="393">
        <v>10</v>
      </c>
      <c r="BU702" s="376">
        <v>99.99</v>
      </c>
      <c r="BV702" s="393">
        <v>15</v>
      </c>
      <c r="BW702" s="376">
        <v>94.99</v>
      </c>
      <c r="BX702" s="393">
        <v>25</v>
      </c>
      <c r="BY702" s="376">
        <v>85.05</v>
      </c>
    </row>
    <row r="703" spans="1:77" x14ac:dyDescent="0.25">
      <c r="A703" s="388" t="s">
        <v>70</v>
      </c>
      <c r="B703" s="388"/>
      <c r="C703" s="388"/>
      <c r="D703" s="389"/>
      <c r="E703" s="388"/>
      <c r="F703" s="388"/>
      <c r="G703" s="388"/>
      <c r="H703" s="388"/>
      <c r="I703" s="388"/>
      <c r="J703" s="388"/>
      <c r="K703" s="388"/>
      <c r="L703" s="388" t="str">
        <f t="shared" si="10"/>
        <v/>
      </c>
      <c r="M703" s="388"/>
      <c r="N703" s="388"/>
      <c r="O703" s="388"/>
      <c r="P703" s="388"/>
      <c r="Q703" s="388"/>
      <c r="R703" s="388"/>
      <c r="S703" s="388"/>
      <c r="T703" s="388"/>
      <c r="U703" s="388"/>
      <c r="V703" s="388"/>
      <c r="W703" s="388"/>
      <c r="X703" s="388"/>
      <c r="Y703" s="388"/>
      <c r="Z703" s="388"/>
      <c r="AA703" s="388"/>
      <c r="AB703" s="388"/>
      <c r="AC703" s="388"/>
      <c r="AD703" s="388"/>
      <c r="AE703" s="390"/>
      <c r="AF703" s="388"/>
      <c r="AG703" s="388"/>
      <c r="AH703" s="388"/>
      <c r="AI703" s="388"/>
      <c r="AJ703" s="388"/>
      <c r="AK703" s="388"/>
      <c r="AL703" s="388"/>
      <c r="AM703" s="388"/>
      <c r="AN703" s="388"/>
      <c r="AO703" s="388"/>
      <c r="AP703" s="388"/>
      <c r="AQ703" s="388"/>
      <c r="AR703" s="388"/>
      <c r="AS703" s="388"/>
      <c r="AT703" s="388"/>
      <c r="AU703" s="388"/>
      <c r="AV703" s="388"/>
      <c r="AW703" s="388"/>
      <c r="AX703" s="388"/>
      <c r="AY703" s="388"/>
      <c r="AZ703" s="388"/>
      <c r="BA703" s="388"/>
      <c r="BB703" s="388"/>
      <c r="BC703" s="388"/>
      <c r="BD703" s="388"/>
      <c r="BE703" s="388"/>
      <c r="BF703" s="388"/>
      <c r="BG703" s="388"/>
      <c r="BH703" s="388"/>
      <c r="BI703" s="388"/>
      <c r="BJ703" s="388"/>
      <c r="BK703" s="388"/>
      <c r="BL703" s="388"/>
      <c r="BM703" s="388"/>
      <c r="BN703" s="388"/>
      <c r="BO703" s="388">
        <v>114.25</v>
      </c>
      <c r="BP703" s="388">
        <v>0</v>
      </c>
      <c r="BQ703" s="388">
        <v>105.35</v>
      </c>
      <c r="BR703" s="391">
        <v>3</v>
      </c>
      <c r="BS703" s="388">
        <v>99.25</v>
      </c>
      <c r="BT703" s="391">
        <v>5</v>
      </c>
      <c r="BU703" s="388">
        <v>97.99</v>
      </c>
      <c r="BV703" s="391">
        <v>7</v>
      </c>
      <c r="BW703" s="388">
        <v>95.99</v>
      </c>
      <c r="BX703" s="391">
        <v>10</v>
      </c>
      <c r="BY703" s="388">
        <v>92.95</v>
      </c>
    </row>
    <row r="704" spans="1:77" x14ac:dyDescent="0.25">
      <c r="A704" s="376" t="s">
        <v>1506</v>
      </c>
      <c r="B704" s="376"/>
      <c r="C704" s="376"/>
      <c r="D704" s="392"/>
      <c r="E704" s="376"/>
      <c r="F704" s="376"/>
      <c r="G704" s="376"/>
      <c r="H704" s="376"/>
      <c r="I704" s="376"/>
      <c r="J704" s="376"/>
      <c r="K704" s="376"/>
      <c r="L704" s="376" t="str">
        <f t="shared" si="10"/>
        <v/>
      </c>
      <c r="M704" s="376"/>
      <c r="N704" s="376"/>
      <c r="O704" s="376"/>
      <c r="P704" s="376"/>
      <c r="Q704" s="376"/>
      <c r="R704" s="376"/>
      <c r="S704" s="376"/>
      <c r="T704" s="376"/>
      <c r="U704" s="376"/>
      <c r="V704" s="376"/>
      <c r="W704" s="376"/>
      <c r="X704" s="376"/>
      <c r="Y704" s="376"/>
      <c r="Z704" s="376"/>
      <c r="AA704" s="388"/>
      <c r="AB704" s="376"/>
      <c r="AC704" s="376"/>
      <c r="AD704" s="376"/>
      <c r="AE704" s="394"/>
      <c r="AF704" s="376"/>
      <c r="AG704" s="376"/>
      <c r="AH704" s="376"/>
      <c r="AI704" s="376"/>
      <c r="AJ704" s="376"/>
      <c r="AK704" s="376"/>
      <c r="AL704" s="376"/>
      <c r="AM704" s="376"/>
      <c r="AN704" s="376"/>
      <c r="AO704" s="376"/>
      <c r="AP704" s="376"/>
      <c r="AQ704" s="376"/>
      <c r="AR704" s="376"/>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v>106.49</v>
      </c>
      <c r="BP704" s="376">
        <v>0</v>
      </c>
      <c r="BQ704" s="376">
        <v>104.49</v>
      </c>
      <c r="BR704" s="393">
        <v>5</v>
      </c>
      <c r="BS704" s="376">
        <v>102.99</v>
      </c>
      <c r="BT704" s="393">
        <v>10</v>
      </c>
      <c r="BU704" s="376">
        <v>101.49</v>
      </c>
      <c r="BV704" s="393">
        <v>15</v>
      </c>
      <c r="BW704" s="376">
        <v>99.99</v>
      </c>
      <c r="BX704" s="393">
        <v>25</v>
      </c>
      <c r="BY704" s="376">
        <v>94.99</v>
      </c>
    </row>
    <row r="705" spans="1:77" x14ac:dyDescent="0.25">
      <c r="A705" s="388" t="s">
        <v>138</v>
      </c>
      <c r="B705" s="388"/>
      <c r="C705" s="388"/>
      <c r="D705" s="389"/>
      <c r="E705" s="388"/>
      <c r="F705" s="388"/>
      <c r="G705" s="388"/>
      <c r="H705" s="388"/>
      <c r="I705" s="388"/>
      <c r="J705" s="388"/>
      <c r="K705" s="388"/>
      <c r="L705" s="388" t="str">
        <f t="shared" si="10"/>
        <v/>
      </c>
      <c r="M705" s="388"/>
      <c r="N705" s="388"/>
      <c r="O705" s="388"/>
      <c r="P705" s="388"/>
      <c r="Q705" s="388"/>
      <c r="R705" s="388"/>
      <c r="S705" s="388"/>
      <c r="T705" s="388"/>
      <c r="U705" s="388"/>
      <c r="V705" s="388"/>
      <c r="W705" s="388"/>
      <c r="X705" s="388"/>
      <c r="Y705" s="388"/>
      <c r="Z705" s="388"/>
      <c r="AA705" s="388"/>
      <c r="AB705" s="388"/>
      <c r="AC705" s="388"/>
      <c r="AD705" s="388"/>
      <c r="AE705" s="390"/>
      <c r="AF705" s="388"/>
      <c r="AG705" s="388"/>
      <c r="AH705" s="388"/>
      <c r="AI705" s="388"/>
      <c r="AJ705" s="388"/>
      <c r="AK705" s="388"/>
      <c r="AL705" s="388"/>
      <c r="AM705" s="388"/>
      <c r="AN705" s="388"/>
      <c r="AO705" s="388"/>
      <c r="AP705" s="388"/>
      <c r="AQ705" s="388"/>
      <c r="AR705" s="388"/>
      <c r="AS705" s="388"/>
      <c r="AT705" s="388"/>
      <c r="AU705" s="388"/>
      <c r="AV705" s="388"/>
      <c r="AW705" s="388"/>
      <c r="AX705" s="388"/>
      <c r="AY705" s="388"/>
      <c r="AZ705" s="388"/>
      <c r="BA705" s="388"/>
      <c r="BB705" s="388"/>
      <c r="BC705" s="388"/>
      <c r="BD705" s="388"/>
      <c r="BE705" s="388"/>
      <c r="BF705" s="388"/>
      <c r="BG705" s="388"/>
      <c r="BH705" s="388"/>
      <c r="BI705" s="388"/>
      <c r="BJ705" s="388"/>
      <c r="BK705" s="388"/>
      <c r="BL705" s="388"/>
      <c r="BM705" s="388"/>
      <c r="BN705" s="388"/>
      <c r="BO705" s="388">
        <v>127.76</v>
      </c>
      <c r="BP705" s="388">
        <v>0</v>
      </c>
      <c r="BQ705" s="388">
        <v>111.79</v>
      </c>
      <c r="BR705" s="391">
        <v>2</v>
      </c>
      <c r="BS705" s="388">
        <v>95</v>
      </c>
      <c r="BT705" s="391">
        <v>2</v>
      </c>
      <c r="BU705" s="388">
        <v>95</v>
      </c>
      <c r="BV705" s="391">
        <v>2</v>
      </c>
      <c r="BW705" s="388">
        <v>95</v>
      </c>
      <c r="BX705" s="391">
        <v>2</v>
      </c>
      <c r="BY705" s="388">
        <v>95</v>
      </c>
    </row>
    <row r="706" spans="1:77" x14ac:dyDescent="0.25">
      <c r="A706" s="376" t="s">
        <v>1518</v>
      </c>
      <c r="B706" s="376"/>
      <c r="C706" s="376"/>
      <c r="D706" s="392"/>
      <c r="E706" s="376"/>
      <c r="F706" s="376"/>
      <c r="G706" s="376"/>
      <c r="H706" s="376"/>
      <c r="I706" s="376"/>
      <c r="J706" s="376"/>
      <c r="K706" s="376"/>
      <c r="L706" s="376" t="str">
        <f t="shared" si="10"/>
        <v/>
      </c>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c r="AJ706" s="376"/>
      <c r="AK706" s="376"/>
      <c r="AL706" s="376"/>
      <c r="AM706" s="376"/>
      <c r="AN706" s="376"/>
      <c r="AO706" s="376"/>
      <c r="AP706" s="376"/>
      <c r="AQ706" s="376"/>
      <c r="AR706" s="376"/>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v>159.15</v>
      </c>
      <c r="BP706" s="376">
        <v>0</v>
      </c>
      <c r="BQ706" s="376">
        <v>135.29</v>
      </c>
      <c r="BR706" s="393">
        <v>5</v>
      </c>
      <c r="BS706" s="376">
        <v>119.35</v>
      </c>
      <c r="BT706" s="393">
        <v>10</v>
      </c>
      <c r="BU706" s="376">
        <v>111.39</v>
      </c>
      <c r="BV706" s="393">
        <v>15</v>
      </c>
      <c r="BW706" s="376">
        <v>103.45</v>
      </c>
      <c r="BX706" s="393">
        <v>25</v>
      </c>
      <c r="BY706" s="376">
        <v>98.95</v>
      </c>
    </row>
    <row r="707" spans="1:77" x14ac:dyDescent="0.25">
      <c r="A707" s="388" t="s">
        <v>1522</v>
      </c>
      <c r="B707" s="388"/>
      <c r="C707" s="388"/>
      <c r="D707" s="389"/>
      <c r="E707" s="388"/>
      <c r="F707" s="388"/>
      <c r="G707" s="388"/>
      <c r="H707" s="388"/>
      <c r="I707" s="388"/>
      <c r="J707" s="388"/>
      <c r="K707" s="388"/>
      <c r="L707" s="388" t="str">
        <f t="shared" ref="L707:L718" si="11">IF(C707="X","",(P707 &amp; I707 &amp;J707 &amp;K707 &amp; AA707 &amp; AQ707 &amp; BC707))</f>
        <v/>
      </c>
      <c r="M707" s="388"/>
      <c r="N707" s="388"/>
      <c r="O707" s="388"/>
      <c r="P707" s="388"/>
      <c r="Q707" s="388"/>
      <c r="R707" s="388"/>
      <c r="S707" s="388"/>
      <c r="T707" s="376"/>
      <c r="U707" s="388"/>
      <c r="V707" s="388"/>
      <c r="W707" s="388"/>
      <c r="X707" s="388"/>
      <c r="Y707" s="388"/>
      <c r="Z707" s="388"/>
      <c r="AA707" s="388"/>
      <c r="AB707" s="388"/>
      <c r="AC707" s="388"/>
      <c r="AD707" s="388"/>
      <c r="AE707" s="397"/>
      <c r="AF707" s="388"/>
      <c r="AG707" s="388"/>
      <c r="AH707" s="388"/>
      <c r="AI707" s="388"/>
      <c r="AJ707" s="388"/>
      <c r="AK707" s="388"/>
      <c r="AL707" s="388"/>
      <c r="AM707" s="388"/>
      <c r="AN707" s="388"/>
      <c r="AO707" s="388"/>
      <c r="AP707" s="388"/>
      <c r="AQ707" s="388"/>
      <c r="AR707" s="388"/>
      <c r="AS707" s="388"/>
      <c r="AT707" s="388"/>
      <c r="AU707" s="388"/>
      <c r="AV707" s="388"/>
      <c r="AW707" s="388"/>
      <c r="AX707" s="388"/>
      <c r="AY707" s="388"/>
      <c r="AZ707" s="388"/>
      <c r="BA707" s="388"/>
      <c r="BB707" s="388"/>
      <c r="BC707" s="388"/>
      <c r="BD707" s="388"/>
      <c r="BE707" s="388"/>
      <c r="BF707" s="388"/>
      <c r="BG707" s="388"/>
      <c r="BH707" s="388"/>
      <c r="BI707" s="388"/>
      <c r="BJ707" s="388"/>
      <c r="BK707" s="388"/>
      <c r="BL707" s="388"/>
      <c r="BM707" s="388"/>
      <c r="BN707" s="388"/>
      <c r="BO707" s="388">
        <v>159.15</v>
      </c>
      <c r="BP707" s="388">
        <v>0</v>
      </c>
      <c r="BQ707" s="388">
        <v>135.29</v>
      </c>
      <c r="BR707" s="391">
        <v>5</v>
      </c>
      <c r="BS707" s="388">
        <v>119.35</v>
      </c>
      <c r="BT707" s="391">
        <v>10</v>
      </c>
      <c r="BU707" s="388">
        <v>111.39</v>
      </c>
      <c r="BV707" s="391">
        <v>15</v>
      </c>
      <c r="BW707" s="388">
        <v>103.45</v>
      </c>
      <c r="BX707" s="391">
        <v>25</v>
      </c>
      <c r="BY707" s="388">
        <v>98.95</v>
      </c>
    </row>
    <row r="708" spans="1:77" x14ac:dyDescent="0.25">
      <c r="A708" s="376" t="s">
        <v>139</v>
      </c>
      <c r="B708" s="376"/>
      <c r="C708" s="376"/>
      <c r="D708" s="392"/>
      <c r="E708" s="376"/>
      <c r="F708" s="376"/>
      <c r="G708" s="376"/>
      <c r="H708" s="376"/>
      <c r="I708" s="376"/>
      <c r="J708" s="376"/>
      <c r="K708" s="376"/>
      <c r="L708" s="376" t="str">
        <f t="shared" si="11"/>
        <v/>
      </c>
      <c r="M708" s="376"/>
      <c r="N708" s="376"/>
      <c r="O708" s="376"/>
      <c r="P708" s="376"/>
      <c r="Q708" s="376"/>
      <c r="R708" s="376"/>
      <c r="S708" s="376"/>
      <c r="T708" s="376"/>
      <c r="U708" s="376"/>
      <c r="V708" s="376"/>
      <c r="W708" s="376"/>
      <c r="X708" s="376"/>
      <c r="Y708" s="376"/>
      <c r="Z708" s="376"/>
      <c r="AA708" s="388"/>
      <c r="AB708" s="376"/>
      <c r="AC708" s="376"/>
      <c r="AD708" s="376"/>
      <c r="AE708" s="394"/>
      <c r="AF708" s="376"/>
      <c r="AG708" s="376"/>
      <c r="AH708" s="376"/>
      <c r="AI708" s="376"/>
      <c r="AJ708" s="376"/>
      <c r="AK708" s="376"/>
      <c r="AL708" s="376"/>
      <c r="AM708" s="376"/>
      <c r="AN708" s="376"/>
      <c r="AO708" s="376"/>
      <c r="AP708" s="376"/>
      <c r="AQ708" s="376"/>
      <c r="AR708" s="376"/>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v>136.43</v>
      </c>
      <c r="BP708" s="376">
        <v>0</v>
      </c>
      <c r="BQ708" s="376">
        <v>119.38</v>
      </c>
      <c r="BR708" s="393">
        <v>2</v>
      </c>
      <c r="BS708" s="376">
        <v>118.75</v>
      </c>
      <c r="BT708" s="393">
        <v>5</v>
      </c>
      <c r="BU708" s="376">
        <v>114.99</v>
      </c>
      <c r="BV708" s="393">
        <v>8</v>
      </c>
      <c r="BW708" s="376">
        <v>112.35</v>
      </c>
      <c r="BX708" s="393">
        <v>8</v>
      </c>
      <c r="BY708" s="376">
        <v>112.35</v>
      </c>
    </row>
    <row r="709" spans="1:77" x14ac:dyDescent="0.25">
      <c r="A709" s="388" t="s">
        <v>1485</v>
      </c>
      <c r="B709" s="388"/>
      <c r="C709" s="388"/>
      <c r="D709" s="389"/>
      <c r="E709" s="388"/>
      <c r="F709" s="388"/>
      <c r="G709" s="388"/>
      <c r="H709" s="388"/>
      <c r="I709" s="389"/>
      <c r="J709" s="389"/>
      <c r="K709" s="389"/>
      <c r="L709" s="388" t="str">
        <f t="shared" si="11"/>
        <v/>
      </c>
      <c r="M709" s="388"/>
      <c r="N709" s="389"/>
      <c r="O709" s="388"/>
      <c r="P709" s="388"/>
      <c r="Q709" s="388"/>
      <c r="R709" s="388"/>
      <c r="S709" s="388"/>
      <c r="T709" s="388"/>
      <c r="U709" s="388"/>
      <c r="V709" s="388"/>
      <c r="W709" s="388"/>
      <c r="X709" s="388"/>
      <c r="Y709" s="388"/>
      <c r="Z709" s="389"/>
      <c r="AA709" s="389"/>
      <c r="AB709" s="388"/>
      <c r="AC709" s="388"/>
      <c r="AD709" s="388"/>
      <c r="AE709" s="397"/>
      <c r="AF709" s="388"/>
      <c r="AG709" s="388"/>
      <c r="AH709" s="388"/>
      <c r="AI709" s="388"/>
      <c r="AJ709" s="388"/>
      <c r="AK709" s="388"/>
      <c r="AL709" s="388"/>
      <c r="AM709" s="388"/>
      <c r="AN709" s="388"/>
      <c r="AO709" s="388"/>
      <c r="AP709" s="388"/>
      <c r="AQ709" s="388"/>
      <c r="AR709" s="388"/>
      <c r="AS709" s="388"/>
      <c r="AT709" s="388"/>
      <c r="AU709" s="388"/>
      <c r="AV709" s="388"/>
      <c r="AW709" s="388"/>
      <c r="AX709" s="388"/>
      <c r="AY709" s="388"/>
      <c r="AZ709" s="388"/>
      <c r="BA709" s="388"/>
      <c r="BB709" s="388"/>
      <c r="BC709" s="388"/>
      <c r="BD709" s="388"/>
      <c r="BE709" s="388"/>
      <c r="BF709" s="388"/>
      <c r="BG709" s="388"/>
      <c r="BH709" s="388"/>
      <c r="BI709" s="388"/>
      <c r="BJ709" s="388"/>
      <c r="BK709" s="388"/>
      <c r="BL709" s="388"/>
      <c r="BM709" s="388"/>
      <c r="BN709" s="388"/>
      <c r="BO709" s="388">
        <v>124.99</v>
      </c>
      <c r="BP709" s="388">
        <v>0</v>
      </c>
      <c r="BQ709" s="388">
        <v>123.99</v>
      </c>
      <c r="BR709" s="391">
        <v>5</v>
      </c>
      <c r="BS709" s="388">
        <v>121.99</v>
      </c>
      <c r="BT709" s="391">
        <v>10</v>
      </c>
      <c r="BU709" s="388">
        <v>119.99</v>
      </c>
      <c r="BV709" s="391">
        <v>15</v>
      </c>
      <c r="BW709" s="388">
        <v>119.49</v>
      </c>
      <c r="BX709" s="391">
        <v>25</v>
      </c>
      <c r="BY709" s="388">
        <v>118.05</v>
      </c>
    </row>
    <row r="710" spans="1:77" x14ac:dyDescent="0.25">
      <c r="A710" s="376" t="s">
        <v>1512</v>
      </c>
      <c r="B710" s="376"/>
      <c r="C710" s="376"/>
      <c r="D710" s="392"/>
      <c r="E710" s="376"/>
      <c r="F710" s="376"/>
      <c r="G710" s="376"/>
      <c r="H710" s="376"/>
      <c r="I710" s="376"/>
      <c r="J710" s="376"/>
      <c r="K710" s="376"/>
      <c r="L710" s="376" t="str">
        <f t="shared" si="11"/>
        <v/>
      </c>
      <c r="M710" s="376"/>
      <c r="N710" s="376"/>
      <c r="O710" s="376"/>
      <c r="P710" s="376"/>
      <c r="Q710" s="376"/>
      <c r="R710" s="376"/>
      <c r="S710" s="376"/>
      <c r="T710" s="376"/>
      <c r="U710" s="376"/>
      <c r="V710" s="376"/>
      <c r="W710" s="376"/>
      <c r="X710" s="376"/>
      <c r="Y710" s="376"/>
      <c r="Z710" s="376"/>
      <c r="AA710" s="388"/>
      <c r="AB710" s="376"/>
      <c r="AC710" s="376"/>
      <c r="AD710" s="376"/>
      <c r="AE710" s="394"/>
      <c r="AF710" s="376"/>
      <c r="AG710" s="376"/>
      <c r="AH710" s="376"/>
      <c r="AI710" s="376"/>
      <c r="AJ710" s="376"/>
      <c r="AK710" s="376"/>
      <c r="AL710" s="376"/>
      <c r="AM710" s="376"/>
      <c r="AN710" s="376"/>
      <c r="AO710" s="376"/>
      <c r="AP710" s="376"/>
      <c r="AQ710" s="376"/>
      <c r="AR710" s="376"/>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v>200.95</v>
      </c>
      <c r="BP710" s="376">
        <v>0</v>
      </c>
      <c r="BQ710" s="376">
        <v>170.79</v>
      </c>
      <c r="BR710" s="393">
        <v>5</v>
      </c>
      <c r="BS710" s="376">
        <v>150.69</v>
      </c>
      <c r="BT710" s="393">
        <v>10</v>
      </c>
      <c r="BU710" s="376">
        <v>140.65</v>
      </c>
      <c r="BV710" s="393">
        <v>15</v>
      </c>
      <c r="BW710" s="376">
        <v>130.65</v>
      </c>
      <c r="BX710" s="393">
        <v>25</v>
      </c>
      <c r="BY710" s="376">
        <v>118.55</v>
      </c>
    </row>
    <row r="711" spans="1:77" x14ac:dyDescent="0.25">
      <c r="A711" s="388" t="s">
        <v>1513</v>
      </c>
      <c r="B711" s="388"/>
      <c r="C711" s="388"/>
      <c r="D711" s="389"/>
      <c r="E711" s="388"/>
      <c r="F711" s="388"/>
      <c r="G711" s="388"/>
      <c r="H711" s="388"/>
      <c r="I711" s="388"/>
      <c r="J711" s="388"/>
      <c r="K711" s="388"/>
      <c r="L711" s="388" t="str">
        <f t="shared" si="11"/>
        <v/>
      </c>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388"/>
      <c r="AK711" s="388"/>
      <c r="AL711" s="388"/>
      <c r="AM711" s="388"/>
      <c r="AN711" s="388"/>
      <c r="AO711" s="388"/>
      <c r="AP711" s="388"/>
      <c r="AQ711" s="388"/>
      <c r="AR711" s="388"/>
      <c r="AS711" s="388"/>
      <c r="AT711" s="388"/>
      <c r="AU711" s="388"/>
      <c r="AV711" s="388"/>
      <c r="AW711" s="388"/>
      <c r="AX711" s="388"/>
      <c r="AY711" s="388"/>
      <c r="AZ711" s="388"/>
      <c r="BA711" s="388"/>
      <c r="BB711" s="388"/>
      <c r="BC711" s="388"/>
      <c r="BD711" s="388"/>
      <c r="BE711" s="388"/>
      <c r="BF711" s="388"/>
      <c r="BG711" s="388"/>
      <c r="BH711" s="388"/>
      <c r="BI711" s="388"/>
      <c r="BJ711" s="388"/>
      <c r="BK711" s="388"/>
      <c r="BL711" s="388"/>
      <c r="BM711" s="388"/>
      <c r="BN711" s="388"/>
      <c r="BO711" s="388">
        <v>200.95</v>
      </c>
      <c r="BP711" s="388">
        <v>0</v>
      </c>
      <c r="BQ711" s="388">
        <v>170.79</v>
      </c>
      <c r="BR711" s="391">
        <v>5</v>
      </c>
      <c r="BS711" s="388">
        <v>150.69</v>
      </c>
      <c r="BT711" s="391">
        <v>10</v>
      </c>
      <c r="BU711" s="388">
        <v>140.65</v>
      </c>
      <c r="BV711" s="391">
        <v>15</v>
      </c>
      <c r="BW711" s="388">
        <v>130.65</v>
      </c>
      <c r="BX711" s="391">
        <v>25</v>
      </c>
      <c r="BY711" s="388">
        <v>118.55</v>
      </c>
    </row>
    <row r="712" spans="1:77" x14ac:dyDescent="0.25">
      <c r="A712" s="376" t="s">
        <v>81</v>
      </c>
      <c r="B712" s="376"/>
      <c r="C712" s="376"/>
      <c r="D712" s="392"/>
      <c r="E712" s="376"/>
      <c r="F712" s="376"/>
      <c r="G712" s="376"/>
      <c r="H712" s="376"/>
      <c r="I712" s="376"/>
      <c r="J712" s="376"/>
      <c r="K712" s="376"/>
      <c r="L712" s="376" t="str">
        <f t="shared" si="11"/>
        <v/>
      </c>
      <c r="M712" s="376"/>
      <c r="N712" s="376"/>
      <c r="O712" s="376"/>
      <c r="P712" s="376"/>
      <c r="Q712" s="376"/>
      <c r="R712" s="376"/>
      <c r="S712" s="376"/>
      <c r="T712" s="376"/>
      <c r="U712" s="376"/>
      <c r="V712" s="376"/>
      <c r="W712" s="376"/>
      <c r="X712" s="376"/>
      <c r="Y712" s="376"/>
      <c r="Z712" s="376"/>
      <c r="AA712" s="388"/>
      <c r="AB712" s="376"/>
      <c r="AC712" s="376"/>
      <c r="AD712" s="376"/>
      <c r="AE712" s="394"/>
      <c r="AF712" s="376"/>
      <c r="AG712" s="376"/>
      <c r="AH712" s="376"/>
      <c r="AI712" s="376"/>
      <c r="AJ712" s="376"/>
      <c r="AK712" s="376"/>
      <c r="AL712" s="376"/>
      <c r="AM712" s="376"/>
      <c r="AN712" s="376"/>
      <c r="AO712" s="376"/>
      <c r="AP712" s="376"/>
      <c r="AQ712" s="376"/>
      <c r="AR712" s="376"/>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v>142.99</v>
      </c>
      <c r="BP712" s="376">
        <v>0</v>
      </c>
      <c r="BQ712" s="376">
        <v>139.49</v>
      </c>
      <c r="BR712" s="393">
        <v>2</v>
      </c>
      <c r="BS712" s="376">
        <v>137.49</v>
      </c>
      <c r="BT712" s="393">
        <v>5</v>
      </c>
      <c r="BU712" s="376">
        <v>132.55000000000001</v>
      </c>
      <c r="BV712" s="393">
        <v>5</v>
      </c>
      <c r="BW712" s="376">
        <v>132.55000000000001</v>
      </c>
      <c r="BX712" s="393">
        <v>5</v>
      </c>
      <c r="BY712" s="376">
        <v>132.55000000000001</v>
      </c>
    </row>
    <row r="713" spans="1:77" x14ac:dyDescent="0.25">
      <c r="A713" s="388" t="s">
        <v>69</v>
      </c>
      <c r="B713" s="388"/>
      <c r="C713" s="388"/>
      <c r="D713" s="389"/>
      <c r="E713" s="388"/>
      <c r="F713" s="388"/>
      <c r="G713" s="388"/>
      <c r="H713" s="388"/>
      <c r="I713" s="388"/>
      <c r="J713" s="388"/>
      <c r="K713" s="388"/>
      <c r="L713" s="388" t="str">
        <f t="shared" si="11"/>
        <v/>
      </c>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388"/>
      <c r="AK713" s="388"/>
      <c r="AL713" s="388"/>
      <c r="AM713" s="388"/>
      <c r="AN713" s="388"/>
      <c r="AO713" s="388"/>
      <c r="AP713" s="388"/>
      <c r="AQ713" s="388"/>
      <c r="AR713" s="388"/>
      <c r="AS713" s="388"/>
      <c r="AT713" s="388"/>
      <c r="AU713" s="388"/>
      <c r="AV713" s="388"/>
      <c r="AW713" s="388"/>
      <c r="AX713" s="388"/>
      <c r="AY713" s="388"/>
      <c r="AZ713" s="388"/>
      <c r="BA713" s="388"/>
      <c r="BB713" s="388"/>
      <c r="BC713" s="388"/>
      <c r="BD713" s="388"/>
      <c r="BE713" s="388"/>
      <c r="BF713" s="388"/>
      <c r="BG713" s="388"/>
      <c r="BH713" s="388"/>
      <c r="BI713" s="388"/>
      <c r="BJ713" s="388"/>
      <c r="BK713" s="388"/>
      <c r="BL713" s="388"/>
      <c r="BM713" s="388"/>
      <c r="BN713" s="388"/>
      <c r="BO713" s="388">
        <v>159.99</v>
      </c>
      <c r="BP713" s="388">
        <v>0</v>
      </c>
      <c r="BQ713" s="388">
        <v>152.38999999999999</v>
      </c>
      <c r="BR713" s="391">
        <v>3</v>
      </c>
      <c r="BS713" s="388">
        <v>142.99</v>
      </c>
      <c r="BT713" s="391">
        <v>5</v>
      </c>
      <c r="BU713" s="388">
        <v>140.25</v>
      </c>
      <c r="BV713" s="391">
        <v>7</v>
      </c>
      <c r="BW713" s="388">
        <v>137.49</v>
      </c>
      <c r="BX713" s="391">
        <v>10</v>
      </c>
      <c r="BY713" s="388">
        <v>134.44999999999999</v>
      </c>
    </row>
    <row r="714" spans="1:77" x14ac:dyDescent="0.25">
      <c r="A714" s="376" t="s">
        <v>75</v>
      </c>
      <c r="B714" s="376"/>
      <c r="C714" s="392"/>
      <c r="D714" s="392"/>
      <c r="E714" s="376"/>
      <c r="F714" s="376"/>
      <c r="G714" s="376"/>
      <c r="H714" s="376"/>
      <c r="I714" s="376"/>
      <c r="J714" s="376"/>
      <c r="K714" s="376"/>
      <c r="L714" s="376" t="str">
        <f t="shared" si="11"/>
        <v/>
      </c>
      <c r="M714" s="376"/>
      <c r="N714" s="376"/>
      <c r="O714" s="376"/>
      <c r="P714" s="376"/>
      <c r="Q714" s="376"/>
      <c r="R714" s="376"/>
      <c r="S714" s="376"/>
      <c r="T714" s="376"/>
      <c r="U714" s="376"/>
      <c r="V714" s="376"/>
      <c r="W714" s="376"/>
      <c r="X714" s="376"/>
      <c r="Y714" s="376"/>
      <c r="Z714" s="376"/>
      <c r="AA714" s="376"/>
      <c r="AB714" s="376"/>
      <c r="AC714" s="376"/>
      <c r="AD714" s="376"/>
      <c r="AE714" s="394"/>
      <c r="AF714" s="376"/>
      <c r="AG714" s="376"/>
      <c r="AH714" s="376"/>
      <c r="AI714" s="376"/>
      <c r="AJ714" s="376"/>
      <c r="AK714" s="376"/>
      <c r="AL714" s="376"/>
      <c r="AM714" s="376"/>
      <c r="AN714" s="376"/>
      <c r="AO714" s="376"/>
      <c r="AP714" s="376"/>
      <c r="AQ714" s="376"/>
      <c r="AR714" s="376"/>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v>159.99</v>
      </c>
      <c r="BP714" s="376">
        <v>0</v>
      </c>
      <c r="BQ714" s="376">
        <v>149.99</v>
      </c>
      <c r="BR714" s="393">
        <v>2</v>
      </c>
      <c r="BS714" s="376">
        <v>145.59</v>
      </c>
      <c r="BT714" s="393">
        <v>2</v>
      </c>
      <c r="BU714" s="376">
        <v>145.59</v>
      </c>
      <c r="BV714" s="393">
        <v>2</v>
      </c>
      <c r="BW714" s="376">
        <v>145.59</v>
      </c>
      <c r="BX714" s="393">
        <v>2</v>
      </c>
      <c r="BY714" s="376">
        <v>145.59</v>
      </c>
    </row>
    <row r="715" spans="1:77" x14ac:dyDescent="0.25">
      <c r="A715" s="388" t="s">
        <v>77</v>
      </c>
      <c r="B715" s="388"/>
      <c r="C715" s="389"/>
      <c r="D715" s="389"/>
      <c r="E715" s="388"/>
      <c r="F715" s="388"/>
      <c r="G715" s="388"/>
      <c r="H715" s="388"/>
      <c r="I715" s="388"/>
      <c r="J715" s="388"/>
      <c r="K715" s="388"/>
      <c r="L715" s="388" t="str">
        <f t="shared" si="11"/>
        <v/>
      </c>
      <c r="M715" s="388"/>
      <c r="N715" s="388"/>
      <c r="O715" s="388"/>
      <c r="P715" s="388"/>
      <c r="Q715" s="388"/>
      <c r="R715" s="388"/>
      <c r="S715" s="388"/>
      <c r="T715" s="388"/>
      <c r="U715" s="388"/>
      <c r="V715" s="388"/>
      <c r="W715" s="388"/>
      <c r="X715" s="388"/>
      <c r="Y715" s="388"/>
      <c r="Z715" s="388"/>
      <c r="AA715" s="388"/>
      <c r="AB715" s="388"/>
      <c r="AC715" s="388"/>
      <c r="AD715" s="388"/>
      <c r="AE715" s="390"/>
      <c r="AF715" s="388"/>
      <c r="AG715" s="388"/>
      <c r="AH715" s="388"/>
      <c r="AI715" s="388"/>
      <c r="AJ715" s="388"/>
      <c r="AK715" s="388"/>
      <c r="AL715" s="388"/>
      <c r="AM715" s="388"/>
      <c r="AN715" s="388"/>
      <c r="AO715" s="388"/>
      <c r="AP715" s="388"/>
      <c r="AQ715" s="388"/>
      <c r="AR715" s="388"/>
      <c r="AS715" s="388"/>
      <c r="AT715" s="388"/>
      <c r="AU715" s="388"/>
      <c r="AV715" s="388"/>
      <c r="AW715" s="388"/>
      <c r="AX715" s="388"/>
      <c r="AY715" s="388"/>
      <c r="AZ715" s="388"/>
      <c r="BA715" s="388"/>
      <c r="BB715" s="388"/>
      <c r="BC715" s="388"/>
      <c r="BD715" s="388"/>
      <c r="BE715" s="388"/>
      <c r="BF715" s="388"/>
      <c r="BG715" s="388"/>
      <c r="BH715" s="388"/>
      <c r="BI715" s="388"/>
      <c r="BJ715" s="388"/>
      <c r="BK715" s="388"/>
      <c r="BL715" s="388"/>
      <c r="BM715" s="388"/>
      <c r="BN715" s="388"/>
      <c r="BO715" s="388">
        <v>169.99</v>
      </c>
      <c r="BP715" s="388">
        <v>0</v>
      </c>
      <c r="BQ715" s="388">
        <v>164.99</v>
      </c>
      <c r="BR715" s="391">
        <v>2</v>
      </c>
      <c r="BS715" s="388">
        <v>159.99</v>
      </c>
      <c r="BT715" s="391">
        <v>5</v>
      </c>
      <c r="BU715" s="388">
        <v>154.59</v>
      </c>
      <c r="BV715" s="391">
        <v>5</v>
      </c>
      <c r="BW715" s="388">
        <v>154.59</v>
      </c>
      <c r="BX715" s="391">
        <v>5</v>
      </c>
      <c r="BY715" s="388">
        <v>154.59</v>
      </c>
    </row>
    <row r="716" spans="1:77" x14ac:dyDescent="0.25">
      <c r="A716" s="376" t="s">
        <v>1507</v>
      </c>
      <c r="B716" s="376"/>
      <c r="C716" s="376"/>
      <c r="D716" s="392"/>
      <c r="E716" s="376"/>
      <c r="F716" s="376"/>
      <c r="G716" s="376"/>
      <c r="H716" s="376"/>
      <c r="I716" s="376"/>
      <c r="J716" s="376"/>
      <c r="K716" s="376"/>
      <c r="L716" s="376" t="str">
        <f t="shared" si="11"/>
        <v/>
      </c>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c r="AJ716" s="376"/>
      <c r="AK716" s="376"/>
      <c r="AL716" s="376"/>
      <c r="AM716" s="376"/>
      <c r="AN716" s="376"/>
      <c r="AO716" s="376"/>
      <c r="AP716" s="376"/>
      <c r="AQ716" s="376"/>
      <c r="AR716" s="376"/>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v>179.95</v>
      </c>
      <c r="BP716" s="376">
        <v>0</v>
      </c>
      <c r="BQ716" s="376">
        <v>178.95</v>
      </c>
      <c r="BR716" s="393">
        <v>5</v>
      </c>
      <c r="BS716" s="376">
        <v>177.95</v>
      </c>
      <c r="BT716" s="393">
        <v>10</v>
      </c>
      <c r="BU716" s="376">
        <v>176.95</v>
      </c>
      <c r="BV716" s="393">
        <v>15</v>
      </c>
      <c r="BW716" s="376">
        <v>175.95</v>
      </c>
      <c r="BX716" s="393">
        <v>25</v>
      </c>
      <c r="BY716" s="376">
        <v>174.95</v>
      </c>
    </row>
    <row r="717" spans="1:77" x14ac:dyDescent="0.25">
      <c r="A717" s="388" t="s">
        <v>1083</v>
      </c>
      <c r="B717" s="388"/>
      <c r="C717" s="388"/>
      <c r="D717" s="389"/>
      <c r="E717" s="388"/>
      <c r="F717" s="388"/>
      <c r="G717" s="388"/>
      <c r="H717" s="388"/>
      <c r="I717" s="388"/>
      <c r="J717" s="388"/>
      <c r="K717" s="388"/>
      <c r="L717" s="388" t="str">
        <f t="shared" si="11"/>
        <v/>
      </c>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388"/>
      <c r="AK717" s="388"/>
      <c r="AL717" s="388"/>
      <c r="AM717" s="388"/>
      <c r="AN717" s="388"/>
      <c r="AO717" s="388"/>
      <c r="AP717" s="388"/>
      <c r="AQ717" s="388"/>
      <c r="AR717" s="388"/>
      <c r="AS717" s="388"/>
      <c r="AT717" s="388"/>
      <c r="AU717" s="388"/>
      <c r="AV717" s="388"/>
      <c r="AW717" s="388"/>
      <c r="AX717" s="388"/>
      <c r="AY717" s="388"/>
      <c r="AZ717" s="388"/>
      <c r="BA717" s="388"/>
      <c r="BB717" s="388"/>
      <c r="BC717" s="388"/>
      <c r="BD717" s="388"/>
      <c r="BE717" s="388"/>
      <c r="BF717" s="388"/>
      <c r="BG717" s="388"/>
      <c r="BH717" s="388"/>
      <c r="BI717" s="388"/>
      <c r="BJ717" s="388"/>
      <c r="BK717" s="388"/>
      <c r="BL717" s="388"/>
      <c r="BM717" s="388"/>
      <c r="BN717" s="388"/>
      <c r="BO717" s="388">
        <v>225</v>
      </c>
      <c r="BP717" s="388">
        <v>0</v>
      </c>
      <c r="BQ717" s="388">
        <v>215</v>
      </c>
      <c r="BR717" s="391">
        <v>2</v>
      </c>
      <c r="BS717" s="388">
        <v>210</v>
      </c>
      <c r="BT717" s="391">
        <v>5</v>
      </c>
      <c r="BU717" s="388">
        <v>195</v>
      </c>
      <c r="BV717" s="391">
        <v>5</v>
      </c>
      <c r="BW717" s="388">
        <v>195</v>
      </c>
      <c r="BX717" s="391">
        <v>5</v>
      </c>
      <c r="BY717" s="388">
        <v>195</v>
      </c>
    </row>
    <row r="718" spans="1:77" x14ac:dyDescent="0.25">
      <c r="A718" s="376" t="s">
        <v>1824</v>
      </c>
      <c r="B718" s="376"/>
      <c r="C718" s="392"/>
      <c r="D718" s="392"/>
      <c r="E718" s="376"/>
      <c r="F718" s="376"/>
      <c r="G718" s="376"/>
      <c r="H718" s="376"/>
      <c r="I718" s="376"/>
      <c r="J718" s="376"/>
      <c r="K718" s="376"/>
      <c r="L718" s="376" t="str">
        <f t="shared" si="11"/>
        <v/>
      </c>
      <c r="M718" s="376"/>
      <c r="N718" s="376"/>
      <c r="O718" s="376"/>
      <c r="P718" s="376"/>
      <c r="Q718" s="376"/>
      <c r="R718" s="376"/>
      <c r="S718" s="376"/>
      <c r="T718" s="376"/>
      <c r="U718" s="376"/>
      <c r="V718" s="376"/>
      <c r="W718" s="376"/>
      <c r="X718" s="376"/>
      <c r="Y718" s="376"/>
      <c r="Z718" s="376"/>
      <c r="AA718" s="376"/>
      <c r="AB718" s="376"/>
      <c r="AC718" s="376"/>
      <c r="AD718" s="376"/>
      <c r="AE718" s="394"/>
      <c r="AF718" s="376"/>
      <c r="AG718" s="376"/>
      <c r="AH718" s="376"/>
      <c r="AI718" s="376"/>
      <c r="AJ718" s="376"/>
      <c r="AK718" s="376"/>
      <c r="AL718" s="376"/>
      <c r="AM718" s="376"/>
      <c r="AN718" s="376"/>
      <c r="AO718" s="376"/>
      <c r="AP718" s="376"/>
      <c r="AQ718" s="376"/>
      <c r="AR718" s="376"/>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v>259.99</v>
      </c>
      <c r="BP718" s="376">
        <v>0</v>
      </c>
      <c r="BQ718" s="376">
        <v>239.99</v>
      </c>
      <c r="BR718" s="393">
        <v>2</v>
      </c>
      <c r="BS718" s="376">
        <v>230.99</v>
      </c>
      <c r="BT718" s="393">
        <v>10</v>
      </c>
      <c r="BU718" s="376">
        <v>229.99</v>
      </c>
      <c r="BV718" s="393">
        <v>10</v>
      </c>
      <c r="BW718" s="376">
        <v>229.99</v>
      </c>
      <c r="BX718" s="393">
        <v>10</v>
      </c>
      <c r="BY718" s="376">
        <v>229.99</v>
      </c>
    </row>
    <row r="719" spans="1:77" x14ac:dyDescent="0.25">
      <c r="A719" s="388" t="s">
        <v>167</v>
      </c>
      <c r="B719" s="388"/>
      <c r="C719" s="388"/>
      <c r="D719" s="389"/>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388"/>
      <c r="AK719" s="388"/>
      <c r="AL719" s="388"/>
      <c r="AM719" s="388"/>
      <c r="AN719" s="388"/>
      <c r="AO719" s="388"/>
      <c r="AP719" s="388"/>
      <c r="AQ719" s="388"/>
      <c r="AR719" s="388"/>
      <c r="AS719" s="388"/>
      <c r="AT719" s="388"/>
      <c r="AU719" s="388"/>
      <c r="AV719" s="388"/>
      <c r="AW719" s="388"/>
      <c r="AX719" s="388"/>
      <c r="AY719" s="388"/>
      <c r="AZ719" s="388"/>
      <c r="BA719" s="388"/>
      <c r="BB719" s="388"/>
      <c r="BC719" s="388"/>
      <c r="BD719" s="388"/>
      <c r="BE719" s="388"/>
      <c r="BF719" s="388"/>
      <c r="BG719" s="388"/>
      <c r="BH719" s="388"/>
      <c r="BI719" s="388"/>
      <c r="BJ719" s="388"/>
      <c r="BK719" s="388"/>
      <c r="BL719" s="388"/>
      <c r="BM719" s="388"/>
      <c r="BN719" s="388"/>
      <c r="BO719" s="388">
        <v>5.99</v>
      </c>
      <c r="BP719" s="388">
        <v>0</v>
      </c>
      <c r="BQ719" s="388">
        <v>4.99</v>
      </c>
      <c r="BR719" s="388">
        <v>2</v>
      </c>
      <c r="BS719" s="388">
        <v>4.49</v>
      </c>
      <c r="BT719" s="388">
        <v>4</v>
      </c>
      <c r="BU719" s="388">
        <v>3.99</v>
      </c>
      <c r="BV719" s="388">
        <v>8</v>
      </c>
      <c r="BW719" s="388">
        <v>3.49</v>
      </c>
      <c r="BX719" s="388">
        <v>10</v>
      </c>
      <c r="BY719" s="388">
        <v>2.85</v>
      </c>
    </row>
    <row r="720" spans="1:77" x14ac:dyDescent="0.25">
      <c r="A720" s="376" t="s">
        <v>1578</v>
      </c>
      <c r="B720" s="376"/>
      <c r="C720" s="376"/>
      <c r="D720" s="392"/>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94"/>
      <c r="AF720" s="376"/>
      <c r="AG720" s="376"/>
      <c r="AH720" s="376"/>
      <c r="AI720" s="376"/>
      <c r="AJ720" s="376"/>
      <c r="AK720" s="376"/>
      <c r="AL720" s="376"/>
      <c r="AM720" s="376"/>
      <c r="AN720" s="376"/>
      <c r="AO720" s="376"/>
      <c r="AP720" s="376"/>
      <c r="AQ720" s="376"/>
      <c r="AR720" s="376"/>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v>10.49</v>
      </c>
      <c r="BP720" s="376">
        <v>0</v>
      </c>
      <c r="BQ720" s="376">
        <v>9.99</v>
      </c>
      <c r="BR720" s="376">
        <v>2</v>
      </c>
      <c r="BS720" s="376">
        <v>9.7899999999999991</v>
      </c>
      <c r="BT720" s="376">
        <v>4</v>
      </c>
      <c r="BU720" s="376">
        <v>8.49</v>
      </c>
      <c r="BV720" s="376">
        <v>6</v>
      </c>
      <c r="BW720" s="376">
        <v>7.49</v>
      </c>
      <c r="BX720" s="376">
        <v>10</v>
      </c>
      <c r="BY720" s="376">
        <v>6.49</v>
      </c>
    </row>
  </sheetData>
  <conditionalFormatting sqref="A1:A2 A82:A718">
    <cfRule type="duplicateValues" dxfId="38" priority="33"/>
  </conditionalFormatting>
  <conditionalFormatting sqref="G1:G2 G82:G718">
    <cfRule type="duplicateValues" dxfId="37" priority="32"/>
  </conditionalFormatting>
  <conditionalFormatting sqref="A3:A81">
    <cfRule type="duplicateValues" dxfId="36" priority="31"/>
  </conditionalFormatting>
  <conditionalFormatting sqref="G3:G81">
    <cfRule type="duplicateValues" dxfId="35" priority="30"/>
  </conditionalFormatting>
  <conditionalFormatting sqref="P1:P718">
    <cfRule type="duplicateValues" dxfId="34" priority="29"/>
  </conditionalFormatting>
  <conditionalFormatting sqref="A1:A718">
    <cfRule type="duplicateValues" dxfId="33" priority="28"/>
  </conditionalFormatting>
  <conditionalFormatting sqref="AA1:AA19 AA25:AA718 AA23">
    <cfRule type="duplicateValues" dxfId="32" priority="27"/>
  </conditionalFormatting>
  <conditionalFormatting sqref="A1:A718">
    <cfRule type="duplicateValues" dxfId="31" priority="26"/>
  </conditionalFormatting>
  <conditionalFormatting sqref="A1:A718">
    <cfRule type="duplicateValues" dxfId="30" priority="25"/>
  </conditionalFormatting>
  <conditionalFormatting sqref="A1:A718">
    <cfRule type="duplicateValues" dxfId="29" priority="24"/>
  </conditionalFormatting>
  <conditionalFormatting sqref="AA24">
    <cfRule type="duplicateValues" dxfId="28" priority="23"/>
  </conditionalFormatting>
  <conditionalFormatting sqref="AA22">
    <cfRule type="duplicateValues" dxfId="27" priority="22"/>
  </conditionalFormatting>
  <conditionalFormatting sqref="AA21">
    <cfRule type="duplicateValues" dxfId="26" priority="21"/>
  </conditionalFormatting>
  <conditionalFormatting sqref="AA20">
    <cfRule type="duplicateValues" dxfId="25" priority="20"/>
  </conditionalFormatting>
  <conditionalFormatting sqref="A1:A718">
    <cfRule type="duplicateValues" dxfId="24" priority="19"/>
  </conditionalFormatting>
  <conditionalFormatting sqref="A719">
    <cfRule type="duplicateValues" dxfId="23" priority="18"/>
  </conditionalFormatting>
  <conditionalFormatting sqref="G719">
    <cfRule type="duplicateValues" dxfId="22" priority="17"/>
  </conditionalFormatting>
  <conditionalFormatting sqref="P719">
    <cfRule type="duplicateValues" dxfId="21" priority="16"/>
  </conditionalFormatting>
  <conditionalFormatting sqref="A719">
    <cfRule type="duplicateValues" dxfId="20" priority="15"/>
  </conditionalFormatting>
  <conditionalFormatting sqref="AA719">
    <cfRule type="duplicateValues" dxfId="19" priority="14"/>
  </conditionalFormatting>
  <conditionalFormatting sqref="A719">
    <cfRule type="duplicateValues" dxfId="18" priority="13"/>
  </conditionalFormatting>
  <conditionalFormatting sqref="A719">
    <cfRule type="duplicateValues" dxfId="17" priority="12"/>
  </conditionalFormatting>
  <conditionalFormatting sqref="A719">
    <cfRule type="duplicateValues" dxfId="16" priority="11"/>
  </conditionalFormatting>
  <conditionalFormatting sqref="A719">
    <cfRule type="duplicateValues" dxfId="15" priority="10"/>
  </conditionalFormatting>
  <conditionalFormatting sqref="A720">
    <cfRule type="duplicateValues" dxfId="14" priority="9"/>
  </conditionalFormatting>
  <conditionalFormatting sqref="G720">
    <cfRule type="duplicateValues" dxfId="13" priority="8"/>
  </conditionalFormatting>
  <conditionalFormatting sqref="P720">
    <cfRule type="duplicateValues" dxfId="12" priority="7"/>
  </conditionalFormatting>
  <conditionalFormatting sqref="A720">
    <cfRule type="duplicateValues" dxfId="11" priority="6"/>
  </conditionalFormatting>
  <conditionalFormatting sqref="AA720">
    <cfRule type="duplicateValues" dxfId="10" priority="5"/>
  </conditionalFormatting>
  <conditionalFormatting sqref="A720">
    <cfRule type="duplicateValues" dxfId="9" priority="4"/>
  </conditionalFormatting>
  <conditionalFormatting sqref="A720">
    <cfRule type="duplicateValues" dxfId="8" priority="3"/>
  </conditionalFormatting>
  <conditionalFormatting sqref="A720">
    <cfRule type="duplicateValues" dxfId="7" priority="2"/>
  </conditionalFormatting>
  <conditionalFormatting sqref="A720">
    <cfRule type="duplicateValues" dxfId="6" priority="1"/>
  </conditionalFormatting>
  <dataValidations count="1">
    <dataValidation type="textLength" operator="lessThanOrEqual" allowBlank="1" showInputMessage="1" showErrorMessage="1" sqref="C3:D720">
      <formula1>30</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140625" customWidth="1"/>
    <col min="3" max="3" width="40.28515625" customWidth="1"/>
    <col min="4" max="4" width="14" bestFit="1" customWidth="1"/>
    <col min="5" max="5" width="7.42578125" style="3" customWidth="1"/>
    <col min="6" max="6" width="4.42578125" style="4" customWidth="1"/>
    <col min="7" max="7" width="7.42578125" style="3" customWidth="1"/>
    <col min="8" max="8" width="5" style="4" customWidth="1"/>
    <col min="9" max="9" width="7.42578125" style="3" customWidth="1"/>
    <col min="10" max="10" width="4.85546875" style="4" customWidth="1"/>
    <col min="11" max="11" width="7.42578125" style="3" customWidth="1"/>
    <col min="12" max="12" width="5.7109375" style="4" customWidth="1"/>
    <col min="13" max="13" width="7.42578125" style="3" customWidth="1"/>
    <col min="14" max="14" width="8" customWidth="1"/>
    <col min="15" max="15" width="9.140625" customWidth="1"/>
  </cols>
  <sheetData>
    <row r="1" spans="1:16" ht="16.5" x14ac:dyDescent="0.25">
      <c r="A1" s="325">
        <f>SUM(O5:O20)</f>
        <v>0</v>
      </c>
      <c r="B1" s="11" t="s">
        <v>1302</v>
      </c>
      <c r="C1" s="10"/>
    </row>
    <row r="2" spans="1:16" ht="15.75" thickBot="1" x14ac:dyDescent="0.3">
      <c r="A2" s="321">
        <f>SUM(N5:N20)</f>
        <v>0</v>
      </c>
      <c r="B2" s="2"/>
    </row>
    <row r="3" spans="1:16" ht="19.5" customHeight="1" x14ac:dyDescent="0.25">
      <c r="B3" s="542" t="s">
        <v>1035</v>
      </c>
      <c r="C3" s="543"/>
      <c r="D3" s="544"/>
      <c r="E3" s="512" t="s">
        <v>1029</v>
      </c>
      <c r="F3" s="505" t="s">
        <v>1030</v>
      </c>
      <c r="G3" s="507"/>
      <c r="H3" s="505" t="s">
        <v>1032</v>
      </c>
      <c r="I3" s="507"/>
      <c r="J3" s="505" t="s">
        <v>1033</v>
      </c>
      <c r="K3" s="507"/>
      <c r="L3" s="542" t="s">
        <v>1034</v>
      </c>
      <c r="M3" s="545"/>
      <c r="N3" s="538" t="s">
        <v>1037</v>
      </c>
      <c r="O3" s="540" t="s">
        <v>1038</v>
      </c>
    </row>
    <row r="4" spans="1:16" ht="19.5" customHeight="1" thickBot="1" x14ac:dyDescent="0.3">
      <c r="B4" s="12" t="s">
        <v>1026</v>
      </c>
      <c r="C4" s="5" t="s">
        <v>1012</v>
      </c>
      <c r="D4" s="6" t="s">
        <v>1027</v>
      </c>
      <c r="E4" s="513" t="s">
        <v>1028</v>
      </c>
      <c r="F4" s="7" t="s">
        <v>1031</v>
      </c>
      <c r="G4" s="8" t="s">
        <v>1028</v>
      </c>
      <c r="H4" s="7" t="s">
        <v>1031</v>
      </c>
      <c r="I4" s="8" t="s">
        <v>1028</v>
      </c>
      <c r="J4" s="7" t="s">
        <v>1031</v>
      </c>
      <c r="K4" s="8" t="s">
        <v>1028</v>
      </c>
      <c r="L4" s="7" t="s">
        <v>1031</v>
      </c>
      <c r="M4" s="9" t="s">
        <v>1028</v>
      </c>
      <c r="N4" s="539"/>
      <c r="O4" s="541"/>
    </row>
    <row r="5" spans="1:16" ht="49.5" customHeight="1" thickBot="1" x14ac:dyDescent="0.3">
      <c r="A5" t="s">
        <v>138</v>
      </c>
      <c r="B5" s="554"/>
      <c r="C5" s="445" t="s">
        <v>1251</v>
      </c>
      <c r="D5" s="62" t="s">
        <v>591</v>
      </c>
      <c r="E5" s="32">
        <f>VLOOKUP($A5,data!$A:$BY,69,FALSE)</f>
        <v>111.79</v>
      </c>
      <c r="F5" s="33">
        <f>VLOOKUP($A5,data!$A:$BY,70,FALSE)</f>
        <v>2</v>
      </c>
      <c r="G5" s="34">
        <f>VLOOKUP($A5,data!$A:$BY,71,FALSE)</f>
        <v>95</v>
      </c>
      <c r="H5" s="33">
        <f>VLOOKUP($A5,data!$A:$BY,72,FALSE)</f>
        <v>2</v>
      </c>
      <c r="I5" s="34">
        <f>VLOOKUP($A5,data!$A:$BY,73,FALSE)</f>
        <v>95</v>
      </c>
      <c r="J5" s="33">
        <f>VLOOKUP($A5,data!$A:$BY,74,FALSE)</f>
        <v>2</v>
      </c>
      <c r="K5" s="34">
        <f>VLOOKUP($A5,data!$A:$BY,75,FALSE)</f>
        <v>95</v>
      </c>
      <c r="L5" s="33">
        <f>VLOOKUP($A5,data!$A:$BY,76,FALSE)</f>
        <v>2</v>
      </c>
      <c r="M5" s="35">
        <f>VLOOKUP($A5,data!$A:$BY,77,FALSE)</f>
        <v>95</v>
      </c>
      <c r="N5" s="341"/>
      <c r="O5" s="36">
        <f>IF(N5=0,0,IF(N5&gt;(L5-1),(M5*N5),IF(N5&gt;(J5-1),(K5*N5),IF(N5&gt;(H5-1),(I5*N5),IF(N5&gt;(F5-1),(G5*N5),E5*N5)))))</f>
        <v>0</v>
      </c>
    </row>
    <row r="6" spans="1:16" ht="49.5" customHeight="1" thickBot="1" x14ac:dyDescent="0.3">
      <c r="A6" t="s">
        <v>142</v>
      </c>
      <c r="B6" s="533"/>
      <c r="C6" s="83" t="s">
        <v>1250</v>
      </c>
      <c r="D6" s="115" t="s">
        <v>595</v>
      </c>
      <c r="E6" s="48">
        <f>VLOOKUP($A6,data!$A:$BY,69,FALSE)</f>
        <v>67.989999999999995</v>
      </c>
      <c r="F6" s="49">
        <f>VLOOKUP($A6,data!$A:$BY,70,FALSE)</f>
        <v>2</v>
      </c>
      <c r="G6" s="50">
        <f>VLOOKUP($A6,data!$A:$BY,71,FALSE)</f>
        <v>66.989999999999995</v>
      </c>
      <c r="H6" s="49">
        <f>VLOOKUP($A6,data!$A:$BY,72,FALSE)</f>
        <v>3</v>
      </c>
      <c r="I6" s="50">
        <f>VLOOKUP($A6,data!$A:$BY,73,FALSE)</f>
        <v>64.489999999999995</v>
      </c>
      <c r="J6" s="49">
        <f>VLOOKUP($A6,data!$A:$BY,74,FALSE)</f>
        <v>3</v>
      </c>
      <c r="K6" s="50">
        <f>VLOOKUP($A6,data!$A:$BY,75,FALSE)</f>
        <v>64.489999999999995</v>
      </c>
      <c r="L6" s="49">
        <f>VLOOKUP($A6,data!$A:$BY,76,FALSE)</f>
        <v>3</v>
      </c>
      <c r="M6" s="56">
        <f>VLOOKUP($A6,data!$A:$BY,77,FALSE)</f>
        <v>64.489999999999995</v>
      </c>
      <c r="N6" s="334"/>
      <c r="O6" s="116">
        <f>IF(N6=0,0,IF(N6&gt;(L6-1),(M6*N6),IF(N6&gt;(J6-1),(K6*N6),IF(N6&gt;(H6-1),(I6*N6),IF(N6&gt;(F6-1),(G6*N6),E6*N6)))))</f>
        <v>0</v>
      </c>
    </row>
    <row r="7" spans="1:16" ht="49.5" customHeight="1" thickBot="1" x14ac:dyDescent="0.3">
      <c r="A7" t="s">
        <v>1083</v>
      </c>
      <c r="B7" s="534"/>
      <c r="C7" s="444" t="s">
        <v>1252</v>
      </c>
      <c r="D7" s="103" t="s">
        <v>1084</v>
      </c>
      <c r="E7" s="98">
        <f>VLOOKUP($A7,data!$A:$BY,69,FALSE)</f>
        <v>215</v>
      </c>
      <c r="F7" s="99">
        <f>VLOOKUP($A7,data!$A:$BY,70,FALSE)</f>
        <v>2</v>
      </c>
      <c r="G7" s="100">
        <f>VLOOKUP($A7,data!$A:$BY,71,FALSE)</f>
        <v>210</v>
      </c>
      <c r="H7" s="99">
        <f>VLOOKUP($A7,data!$A:$BY,72,FALSE)</f>
        <v>5</v>
      </c>
      <c r="I7" s="100">
        <f>VLOOKUP($A7,data!$A:$BY,73,FALSE)</f>
        <v>195</v>
      </c>
      <c r="J7" s="99">
        <f>VLOOKUP($A7,data!$A:$BY,74,FALSE)</f>
        <v>5</v>
      </c>
      <c r="K7" s="100">
        <f>VLOOKUP($A7,data!$A:$BY,75,FALSE)</f>
        <v>195</v>
      </c>
      <c r="L7" s="99">
        <f>VLOOKUP($A7,data!$A:$BY,76,FALSE)</f>
        <v>5</v>
      </c>
      <c r="M7" s="100">
        <f>VLOOKUP($A7,data!$A:$BY,77,FALSE)</f>
        <v>195</v>
      </c>
      <c r="N7" s="342"/>
      <c r="O7" s="100">
        <f>IF(N7=0,0,IF(N7&gt;(L7-1),(M7*N7),IF(N7&gt;(J7-1),(K7*N7),IF(N7&gt;(H7-1),(I7*N7),IF(N7&gt;(F7-1),(G7*N7),E7*N7)))))</f>
        <v>0</v>
      </c>
      <c r="P7" s="426"/>
    </row>
    <row r="8" spans="1:16" ht="49.5" customHeight="1" thickBot="1" x14ac:dyDescent="0.3">
      <c r="A8" t="s">
        <v>146</v>
      </c>
      <c r="B8" s="88"/>
      <c r="C8" s="90" t="s">
        <v>1253</v>
      </c>
      <c r="D8" s="47" t="s">
        <v>599</v>
      </c>
      <c r="E8" s="48">
        <f>VLOOKUP($A8,data!$A:$BY,69,FALSE)</f>
        <v>29.99</v>
      </c>
      <c r="F8" s="49">
        <f>VLOOKUP($A8,data!$A:$BY,70,FALSE)</f>
        <v>2</v>
      </c>
      <c r="G8" s="50">
        <f>VLOOKUP($A8,data!$A:$BY,71,FALSE)</f>
        <v>28.99</v>
      </c>
      <c r="H8" s="49">
        <f>VLOOKUP($A8,data!$A:$BY,72,FALSE)</f>
        <v>5</v>
      </c>
      <c r="I8" s="50">
        <f>VLOOKUP($A8,data!$A:$BY,73,FALSE)</f>
        <v>26.99</v>
      </c>
      <c r="J8" s="49">
        <f>VLOOKUP($A8,data!$A:$BY,74,FALSE)</f>
        <v>5</v>
      </c>
      <c r="K8" s="50">
        <f>VLOOKUP($A8,data!$A:$BY,75,FALSE)</f>
        <v>26.99</v>
      </c>
      <c r="L8" s="49">
        <f>VLOOKUP($A8,data!$A:$BY,76,FALSE)</f>
        <v>5</v>
      </c>
      <c r="M8" s="50">
        <f>VLOOKUP($A8,data!$A:$BY,77,FALSE)</f>
        <v>26.99</v>
      </c>
      <c r="N8" s="330"/>
      <c r="O8" s="50">
        <f>IF(N8=0,0,IF(N8&gt;(L8-1),(M8*N8),IF(N8&gt;(J8-1),(K8*N8),IF(N8&gt;(H8-1),(I8*N8),IF(N8&gt;(F8-1),(G8*N8),E8*N8)))))</f>
        <v>0</v>
      </c>
    </row>
    <row r="9" spans="1:16" ht="49.5" customHeight="1" thickBot="1" x14ac:dyDescent="0.3">
      <c r="A9" t="s">
        <v>140</v>
      </c>
      <c r="B9" s="88"/>
      <c r="C9" s="448" t="s">
        <v>1256</v>
      </c>
      <c r="D9" s="37" t="s">
        <v>593</v>
      </c>
      <c r="E9" s="32">
        <f>VLOOKUP($A9,data!$A:$BY,69,FALSE)</f>
        <v>5.49</v>
      </c>
      <c r="F9" s="33">
        <f>VLOOKUP($A9,data!$A:$BY,70,FALSE)</f>
        <v>4</v>
      </c>
      <c r="G9" s="34">
        <f>VLOOKUP($A9,data!$A:$BY,71,FALSE)</f>
        <v>4.59</v>
      </c>
      <c r="H9" s="33">
        <f>VLOOKUP($A9,data!$A:$BY,72,FALSE)</f>
        <v>10</v>
      </c>
      <c r="I9" s="34">
        <f>VLOOKUP($A9,data!$A:$BY,73,FALSE)</f>
        <v>4.3499999999999996</v>
      </c>
      <c r="J9" s="33">
        <f>VLOOKUP($A9,data!$A:$BY,74,FALSE)</f>
        <v>10</v>
      </c>
      <c r="K9" s="34">
        <f>VLOOKUP($A9,data!$A:$BY,75,FALSE)</f>
        <v>4.3499999999999996</v>
      </c>
      <c r="L9" s="33">
        <f>VLOOKUP($A9,data!$A:$BY,76,FALSE)</f>
        <v>10</v>
      </c>
      <c r="M9" s="34">
        <f>VLOOKUP($A9,data!$A:$BY,77,FALSE)</f>
        <v>4.3499999999999996</v>
      </c>
      <c r="N9" s="326"/>
      <c r="O9" s="34">
        <f>IF(N9=0,0,IF(N9&gt;(L9-1),(M9*N9),IF(N9&gt;(J9-1),(K9*N9),IF(N9&gt;(H9-1),(I9*N9),IF(N9&gt;(F9-1),(G9*N9),E9*N9)))))</f>
        <v>0</v>
      </c>
    </row>
    <row r="10" spans="1:16" ht="15.75" thickBot="1" x14ac:dyDescent="0.3">
      <c r="B10" s="131"/>
      <c r="C10" s="131"/>
      <c r="D10" s="131"/>
      <c r="E10" s="131"/>
      <c r="F10" s="131"/>
      <c r="G10" s="131"/>
      <c r="H10" s="131"/>
      <c r="I10" s="131"/>
      <c r="J10" s="131"/>
      <c r="K10" s="131"/>
      <c r="L10" s="131"/>
      <c r="M10" s="131"/>
      <c r="N10" s="131"/>
      <c r="O10" s="131"/>
    </row>
    <row r="11" spans="1:16" ht="49.5" customHeight="1" thickBot="1" x14ac:dyDescent="0.3">
      <c r="A11" t="s">
        <v>139</v>
      </c>
      <c r="B11" s="555"/>
      <c r="C11" s="133" t="s">
        <v>1270</v>
      </c>
      <c r="D11" s="47" t="s">
        <v>592</v>
      </c>
      <c r="E11" s="48">
        <f>VLOOKUP($A11,data!$A:$BY,69,FALSE)</f>
        <v>119.38</v>
      </c>
      <c r="F11" s="49">
        <f>VLOOKUP($A11,data!$A:$BY,70,FALSE)</f>
        <v>2</v>
      </c>
      <c r="G11" s="50">
        <f>VLOOKUP($A11,data!$A:$BY,71,FALSE)</f>
        <v>118.75</v>
      </c>
      <c r="H11" s="49">
        <f>VLOOKUP($A11,data!$A:$BY,72,FALSE)</f>
        <v>5</v>
      </c>
      <c r="I11" s="50">
        <f>VLOOKUP($A11,data!$A:$BY,73,FALSE)</f>
        <v>114.99</v>
      </c>
      <c r="J11" s="49">
        <f>VLOOKUP($A11,data!$A:$BY,74,FALSE)</f>
        <v>8</v>
      </c>
      <c r="K11" s="50">
        <f>VLOOKUP($A11,data!$A:$BY,75,FALSE)</f>
        <v>112.35</v>
      </c>
      <c r="L11" s="49">
        <f>VLOOKUP($A11,data!$A:$BY,76,FALSE)</f>
        <v>8</v>
      </c>
      <c r="M11" s="50">
        <f>VLOOKUP($A11,data!$A:$BY,77,FALSE)</f>
        <v>112.35</v>
      </c>
      <c r="N11" s="330"/>
      <c r="O11" s="50">
        <f>IF(N11=0,0,IF(N11&gt;(L11-1),(M11*N11),IF(N11&gt;(J11-1),(K11*N11),IF(N11&gt;(H11-1),(I11*N11),IF(N11&gt;(F11-1),(G11*N11),E11*N11)))))</f>
        <v>0</v>
      </c>
    </row>
    <row r="12" spans="1:16" ht="49.5" customHeight="1" thickBot="1" x14ac:dyDescent="0.3">
      <c r="A12" t="s">
        <v>143</v>
      </c>
      <c r="B12" s="534"/>
      <c r="C12" s="448" t="s">
        <v>1271</v>
      </c>
      <c r="D12" s="37" t="s">
        <v>596</v>
      </c>
      <c r="E12" s="32">
        <f>VLOOKUP($A12,data!$A:$BY,69,FALSE)</f>
        <v>69.989999999999995</v>
      </c>
      <c r="F12" s="33">
        <f>VLOOKUP($A12,data!$A:$BY,70,FALSE)</f>
        <v>2</v>
      </c>
      <c r="G12" s="34">
        <f>VLOOKUP($A12,data!$A:$BY,71,FALSE)</f>
        <v>68.989999999999995</v>
      </c>
      <c r="H12" s="33">
        <f>VLOOKUP($A12,data!$A:$BY,72,FALSE)</f>
        <v>5</v>
      </c>
      <c r="I12" s="34">
        <f>VLOOKUP($A12,data!$A:$BY,73,FALSE)</f>
        <v>66.989999999999995</v>
      </c>
      <c r="J12" s="33">
        <f>VLOOKUP($A12,data!$A:$BY,74,FALSE)</f>
        <v>5</v>
      </c>
      <c r="K12" s="34">
        <f>VLOOKUP($A12,data!$A:$BY,75,FALSE)</f>
        <v>66.989999999999995</v>
      </c>
      <c r="L12" s="33">
        <f>VLOOKUP($A12,data!$A:$BY,76,FALSE)</f>
        <v>5</v>
      </c>
      <c r="M12" s="34">
        <f>VLOOKUP($A12,data!$A:$BY,77,FALSE)</f>
        <v>66.989999999999995</v>
      </c>
      <c r="N12" s="326"/>
      <c r="O12" s="34">
        <f>IF(N12=0,0,IF(N12&gt;(L12-1),(M12*N12),IF(N12&gt;(J12-1),(K12*N12),IF(N12&gt;(H12-1),(I12*N12),IF(N12&gt;(F12-1),(G12*N12),E12*N12)))))</f>
        <v>0</v>
      </c>
    </row>
    <row r="13" spans="1:16" ht="49.5" customHeight="1" thickBot="1" x14ac:dyDescent="0.3">
      <c r="A13" t="s">
        <v>148</v>
      </c>
      <c r="B13" s="134"/>
      <c r="C13" s="135" t="s">
        <v>1254</v>
      </c>
      <c r="D13" s="115" t="s">
        <v>601</v>
      </c>
      <c r="E13" s="117">
        <f>VLOOKUP($A13,data!$A:$BY,69,FALSE)</f>
        <v>29.99</v>
      </c>
      <c r="F13" s="118">
        <f>VLOOKUP($A13,data!$A:$BY,70,FALSE)</f>
        <v>2</v>
      </c>
      <c r="G13" s="119">
        <f>VLOOKUP($A13,data!$A:$BY,71,FALSE)</f>
        <v>28.99</v>
      </c>
      <c r="H13" s="118">
        <f>VLOOKUP($A13,data!$A:$BY,72,FALSE)</f>
        <v>5</v>
      </c>
      <c r="I13" s="119">
        <f>VLOOKUP($A13,data!$A:$BY,73,FALSE)</f>
        <v>26.99</v>
      </c>
      <c r="J13" s="118">
        <f>VLOOKUP($A13,data!$A:$BY,74,FALSE)</f>
        <v>5</v>
      </c>
      <c r="K13" s="119">
        <f>VLOOKUP($A13,data!$A:$BY,75,FALSE)</f>
        <v>26.99</v>
      </c>
      <c r="L13" s="118">
        <f>VLOOKUP($A13,data!$A:$BY,76,FALSE)</f>
        <v>5</v>
      </c>
      <c r="M13" s="119">
        <f>VLOOKUP($A13,data!$A:$BY,77,FALSE)</f>
        <v>26.99</v>
      </c>
      <c r="N13" s="344"/>
      <c r="O13" s="119">
        <f>IF(N13=0,0,IF(N13&gt;(L13-1),(M13*N13),IF(N13&gt;(J13-1),(K13*N13),IF(N13&gt;(H13-1),(I13*N13),IF(N13&gt;(F13-1),(G13*N13),E13*N13)))))</f>
        <v>0</v>
      </c>
    </row>
    <row r="14" spans="1:16" x14ac:dyDescent="0.25">
      <c r="B14" s="139"/>
      <c r="C14" s="139"/>
      <c r="D14" s="139"/>
      <c r="E14" s="139"/>
      <c r="F14" s="139"/>
      <c r="G14" s="139"/>
      <c r="H14" s="139"/>
      <c r="I14" s="139"/>
      <c r="J14" s="139"/>
      <c r="K14" s="139"/>
      <c r="L14" s="139"/>
      <c r="M14" s="139"/>
      <c r="N14" s="139"/>
      <c r="O14" s="139"/>
    </row>
    <row r="15" spans="1:16" ht="49.5" customHeight="1" thickBot="1" x14ac:dyDescent="0.3">
      <c r="A15" t="s">
        <v>137</v>
      </c>
      <c r="B15" s="556"/>
      <c r="C15" s="451" t="s">
        <v>1272</v>
      </c>
      <c r="D15" s="61" t="s">
        <v>590</v>
      </c>
      <c r="E15" s="101">
        <f>VLOOKUP($A15,data!$A:$BY,69,FALSE)</f>
        <v>103.79</v>
      </c>
      <c r="F15" s="102">
        <f>VLOOKUP($A15,data!$A:$BY,70,FALSE)</f>
        <v>2</v>
      </c>
      <c r="G15" s="38">
        <f>VLOOKUP($A15,data!$A:$BY,71,FALSE)</f>
        <v>99.99</v>
      </c>
      <c r="H15" s="102">
        <f>VLOOKUP($A15,data!$A:$BY,72,FALSE)</f>
        <v>3</v>
      </c>
      <c r="I15" s="38">
        <f>VLOOKUP($A15,data!$A:$BY,73,FALSE)</f>
        <v>94.99</v>
      </c>
      <c r="J15" s="102">
        <f>VLOOKUP($A15,data!$A:$BY,74,FALSE)</f>
        <v>5</v>
      </c>
      <c r="K15" s="38">
        <f>VLOOKUP($A15,data!$A:$BY,75,FALSE)</f>
        <v>89.99</v>
      </c>
      <c r="L15" s="102">
        <f>VLOOKUP($A15,data!$A:$BY,76,FALSE)</f>
        <v>8</v>
      </c>
      <c r="M15" s="38">
        <f>VLOOKUP($A15,data!$A:$BY,77,FALSE)</f>
        <v>81.25</v>
      </c>
      <c r="N15" s="343"/>
      <c r="O15" s="38">
        <f>IF(N15=0,0,IF(N15&gt;(L15-1),(M15*N15),IF(N15&gt;(J15-1),(K15*N15),IF(N15&gt;(H15-1),(I15*N15),IF(N15&gt;(F15-1),(G15*N15),E15*N15)))))</f>
        <v>0</v>
      </c>
    </row>
    <row r="16" spans="1:16" ht="49.5" customHeight="1" thickBot="1" x14ac:dyDescent="0.3">
      <c r="A16" t="s">
        <v>141</v>
      </c>
      <c r="B16" s="534"/>
      <c r="C16" s="133" t="s">
        <v>1273</v>
      </c>
      <c r="D16" s="47" t="s">
        <v>594</v>
      </c>
      <c r="E16" s="48">
        <f>VLOOKUP($A16,data!$A:$BY,69,FALSE)</f>
        <v>69.989999999999995</v>
      </c>
      <c r="F16" s="49">
        <f>VLOOKUP($A16,data!$A:$BY,70,FALSE)</f>
        <v>1</v>
      </c>
      <c r="G16" s="50">
        <f>VLOOKUP($A16,data!$A:$BY,71,FALSE)</f>
        <v>69.989999999999995</v>
      </c>
      <c r="H16" s="49">
        <f>VLOOKUP($A16,data!$A:$BY,72,FALSE)</f>
        <v>1</v>
      </c>
      <c r="I16" s="50">
        <f>VLOOKUP($A16,data!$A:$BY,73,FALSE)</f>
        <v>69.989999999999995</v>
      </c>
      <c r="J16" s="49">
        <f>VLOOKUP($A16,data!$A:$BY,74,FALSE)</f>
        <v>1</v>
      </c>
      <c r="K16" s="50">
        <f>VLOOKUP($A16,data!$A:$BY,75,FALSE)</f>
        <v>69.989999999999995</v>
      </c>
      <c r="L16" s="49">
        <f>VLOOKUP($A16,data!$A:$BY,76,FALSE)</f>
        <v>1</v>
      </c>
      <c r="M16" s="50">
        <f>VLOOKUP($A16,data!$A:$BY,77,FALSE)</f>
        <v>69.989999999999995</v>
      </c>
      <c r="N16" s="330"/>
      <c r="O16" s="50">
        <f>IF(N16=0,0,IF(N16&gt;(L16-1),(M16*N16),IF(N16&gt;(J16-1),(K16*N16),IF(N16&gt;(H16-1),(I16*N16),IF(N16&gt;(F16-1),(G16*N16),E16*N16)))))</f>
        <v>0</v>
      </c>
    </row>
    <row r="17" spans="1:15" ht="49.5" customHeight="1" thickBot="1" x14ac:dyDescent="0.3">
      <c r="A17" t="s">
        <v>147</v>
      </c>
      <c r="B17" s="132"/>
      <c r="C17" s="448" t="s">
        <v>1255</v>
      </c>
      <c r="D17" s="37" t="s">
        <v>600</v>
      </c>
      <c r="E17" s="32">
        <f>VLOOKUP($A17,data!$A:$BY,69,FALSE)</f>
        <v>29.99</v>
      </c>
      <c r="F17" s="33">
        <f>VLOOKUP($A17,data!$A:$BY,70,FALSE)</f>
        <v>2</v>
      </c>
      <c r="G17" s="34">
        <f>VLOOKUP($A17,data!$A:$BY,71,FALSE)</f>
        <v>28.99</v>
      </c>
      <c r="H17" s="33">
        <f>VLOOKUP($A17,data!$A:$BY,72,FALSE)</f>
        <v>3</v>
      </c>
      <c r="I17" s="34">
        <f>VLOOKUP($A17,data!$A:$BY,73,FALSE)</f>
        <v>27.99</v>
      </c>
      <c r="J17" s="33">
        <f>VLOOKUP($A17,data!$A:$BY,74,FALSE)</f>
        <v>5</v>
      </c>
      <c r="K17" s="34">
        <f>VLOOKUP($A17,data!$A:$BY,75,FALSE)</f>
        <v>26.99</v>
      </c>
      <c r="L17" s="33">
        <f>VLOOKUP($A17,data!$A:$BY,76,FALSE)</f>
        <v>5</v>
      </c>
      <c r="M17" s="34">
        <f>VLOOKUP($A17,data!$A:$BY,77,FALSE)</f>
        <v>26.99</v>
      </c>
      <c r="N17" s="326"/>
      <c r="O17" s="34">
        <f>IF(N17=0,0,IF(N17&gt;(L17-1),(M17*N17),IF(N17&gt;(J17-1),(K17*N17),IF(N17&gt;(H17-1),(I17*N17),IF(N17&gt;(F17-1),(G17*N17),E17*N17)))))</f>
        <v>0</v>
      </c>
    </row>
    <row r="18" spans="1:15" ht="15.75" thickBot="1" x14ac:dyDescent="0.3">
      <c r="B18" s="136"/>
      <c r="C18" s="137"/>
      <c r="D18" s="137"/>
      <c r="E18" s="137"/>
      <c r="F18" s="137"/>
      <c r="G18" s="137"/>
      <c r="H18" s="137"/>
      <c r="I18" s="137"/>
      <c r="J18" s="137"/>
      <c r="K18" s="137"/>
      <c r="L18" s="137"/>
      <c r="M18" s="137"/>
      <c r="N18" s="137"/>
      <c r="O18" s="138"/>
    </row>
    <row r="19" spans="1:15" ht="49.5" customHeight="1" thickBot="1" x14ac:dyDescent="0.3">
      <c r="A19" t="s">
        <v>145</v>
      </c>
      <c r="B19" s="132"/>
      <c r="C19" s="133" t="s">
        <v>1257</v>
      </c>
      <c r="D19" s="47" t="s">
        <v>598</v>
      </c>
      <c r="E19" s="48">
        <f>VLOOKUP($A19,data!$A:$BY,69,FALSE)</f>
        <v>14.99</v>
      </c>
      <c r="F19" s="49">
        <f>VLOOKUP($A19,data!$A:$BY,70,FALSE)</f>
        <v>2</v>
      </c>
      <c r="G19" s="50">
        <f>VLOOKUP($A19,data!$A:$BY,71,FALSE)</f>
        <v>13.99</v>
      </c>
      <c r="H19" s="49">
        <f>VLOOKUP($A19,data!$A:$BY,72,FALSE)</f>
        <v>3</v>
      </c>
      <c r="I19" s="50">
        <f>VLOOKUP($A19,data!$A:$BY,73,FALSE)</f>
        <v>12.99</v>
      </c>
      <c r="J19" s="49">
        <f>VLOOKUP($A19,data!$A:$BY,74,FALSE)</f>
        <v>5</v>
      </c>
      <c r="K19" s="50">
        <f>VLOOKUP($A19,data!$A:$BY,75,FALSE)</f>
        <v>11.99</v>
      </c>
      <c r="L19" s="49">
        <f>VLOOKUP($A19,data!$A:$BY,76,FALSE)</f>
        <v>10</v>
      </c>
      <c r="M19" s="50">
        <f>VLOOKUP($A19,data!$A:$BY,77,FALSE)</f>
        <v>10.95</v>
      </c>
      <c r="N19" s="330"/>
      <c r="O19" s="50">
        <f>IF(N19=0,0,IF(N19&gt;(L19-1),(M19*N19),IF(N19&gt;(J19-1),(K19*N19),IF(N19&gt;(H19-1),(I19*N19),IF(N19&gt;(F19-1),(G19*N19),E19*N19)))))</f>
        <v>0</v>
      </c>
    </row>
    <row r="20" spans="1:15" ht="49.5" customHeight="1" thickBot="1" x14ac:dyDescent="0.3">
      <c r="A20" t="s">
        <v>144</v>
      </c>
      <c r="B20" s="337"/>
      <c r="C20" s="230" t="s">
        <v>1258</v>
      </c>
      <c r="D20" s="31" t="s">
        <v>597</v>
      </c>
      <c r="E20" s="42">
        <f>VLOOKUP($A20,data!$A:$BY,69,FALSE)</f>
        <v>35.49</v>
      </c>
      <c r="F20" s="43">
        <f>VLOOKUP($A20,data!$A:$BY,70,FALSE)</f>
        <v>2</v>
      </c>
      <c r="G20" s="44">
        <f>VLOOKUP($A20,data!$A:$BY,71,FALSE)</f>
        <v>34.49</v>
      </c>
      <c r="H20" s="43">
        <f>VLOOKUP($A20,data!$A:$BY,72,FALSE)</f>
        <v>3</v>
      </c>
      <c r="I20" s="44">
        <f>VLOOKUP($A20,data!$A:$BY,73,FALSE)</f>
        <v>33.49</v>
      </c>
      <c r="J20" s="43">
        <f>VLOOKUP($A20,data!$A:$BY,74,FALSE)</f>
        <v>4</v>
      </c>
      <c r="K20" s="44">
        <f>VLOOKUP($A20,data!$A:$BY,75,FALSE)</f>
        <v>31.99</v>
      </c>
      <c r="L20" s="43">
        <f>VLOOKUP($A20,data!$A:$BY,76,FALSE)</f>
        <v>5</v>
      </c>
      <c r="M20" s="44">
        <f>VLOOKUP($A20,data!$A:$BY,77,FALSE)</f>
        <v>28.65</v>
      </c>
      <c r="N20" s="333"/>
      <c r="O20" s="44">
        <f>IF(N20=0,0,IF(N20&gt;(L20-1),(M20*N20),IF(N20&gt;(J20-1),(K20*N20),IF(N20&gt;(H20-1),(I20*N20),IF(N20&gt;(F20-1),(G20*N20),E20*N20)))))</f>
        <v>0</v>
      </c>
    </row>
  </sheetData>
  <sheetProtection algorithmName="SHA-512" hashValue="B5VNGrFFMI6KNSLDzF+maaM1agIo9Y+z8LMdNycdCnFTN5GkOAtVef4jMsyEdAEcbSicth2LO4/IX4p5ZxDFpA==" saltValue="oY0c+18F3usAInlnE0u8cA==" spinCount="100000" sheet="1" objects="1" scenarios="1" selectLockedCells="1"/>
  <mergeCells count="11">
    <mergeCell ref="B5:B7"/>
    <mergeCell ref="B11:B12"/>
    <mergeCell ref="B15:B16"/>
    <mergeCell ref="N3:N4"/>
    <mergeCell ref="O3:O4"/>
    <mergeCell ref="B3:D3"/>
    <mergeCell ref="E3:E4"/>
    <mergeCell ref="F3:G3"/>
    <mergeCell ref="H3:I3"/>
    <mergeCell ref="J3:K3"/>
    <mergeCell ref="L3:M3"/>
  </mergeCells>
  <conditionalFormatting sqref="P7">
    <cfRule type="duplicateValues" dxfId="5" priority="6"/>
  </conditionalFormatting>
  <conditionalFormatting sqref="P7">
    <cfRule type="duplicateValues" dxfId="4" priority="5"/>
  </conditionalFormatting>
  <conditionalFormatting sqref="P7">
    <cfRule type="duplicateValues" dxfId="3" priority="4"/>
  </conditionalFormatting>
  <conditionalFormatting sqref="P7">
    <cfRule type="duplicateValues" dxfId="2" priority="3"/>
  </conditionalFormatting>
  <conditionalFormatting sqref="P7">
    <cfRule type="duplicateValues" dxfId="1" priority="2"/>
  </conditionalFormatting>
  <conditionalFormatting sqref="P7">
    <cfRule type="duplicateValues" dxfId="0" priority="1"/>
  </conditionalFormatting>
  <dataValidations count="1">
    <dataValidation type="whole" operator="greaterThan" allowBlank="1" showInputMessage="1" showErrorMessage="1" sqref="N5:N9 N11:N13 N15:N17 N19:N2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1" customWidth="1"/>
    <col min="3" max="3" width="40.28515625" customWidth="1"/>
    <col min="4" max="4" width="14" customWidth="1"/>
    <col min="5" max="5" width="7.42578125" style="3" customWidth="1"/>
    <col min="6" max="6" width="4.42578125" style="4" customWidth="1"/>
    <col min="7" max="7" width="7.42578125" style="3" customWidth="1"/>
    <col min="8" max="8" width="5" style="4" customWidth="1"/>
    <col min="9" max="9" width="7.42578125" style="3" customWidth="1"/>
    <col min="10" max="10" width="4.85546875" style="4" customWidth="1"/>
    <col min="11" max="11" width="7.42578125" style="3" customWidth="1"/>
    <col min="12" max="12" width="5.7109375" style="4" customWidth="1"/>
    <col min="13" max="13" width="7.42578125" style="3" customWidth="1"/>
    <col min="14" max="14" width="8" customWidth="1"/>
    <col min="15" max="15" width="9.140625" customWidth="1"/>
  </cols>
  <sheetData>
    <row r="1" spans="1:15" ht="16.5" x14ac:dyDescent="0.25">
      <c r="A1" s="325">
        <f>SUM(O5:O20)</f>
        <v>0</v>
      </c>
      <c r="B1" s="11" t="s">
        <v>1311</v>
      </c>
      <c r="C1" s="10"/>
    </row>
    <row r="2" spans="1:15" ht="15.75" thickBot="1" x14ac:dyDescent="0.3">
      <c r="A2" s="321">
        <f>SUM(N5:N20)</f>
        <v>0</v>
      </c>
      <c r="B2" s="2"/>
    </row>
    <row r="3" spans="1:15" ht="19.5" customHeight="1" x14ac:dyDescent="0.25">
      <c r="B3" s="542" t="s">
        <v>1035</v>
      </c>
      <c r="C3" s="543"/>
      <c r="D3" s="544"/>
      <c r="E3" s="512" t="s">
        <v>1029</v>
      </c>
      <c r="F3" s="505" t="s">
        <v>1030</v>
      </c>
      <c r="G3" s="507"/>
      <c r="H3" s="505" t="s">
        <v>1032</v>
      </c>
      <c r="I3" s="507"/>
      <c r="J3" s="505" t="s">
        <v>1033</v>
      </c>
      <c r="K3" s="507"/>
      <c r="L3" s="542" t="s">
        <v>1034</v>
      </c>
      <c r="M3" s="545"/>
      <c r="N3" s="538" t="s">
        <v>1037</v>
      </c>
      <c r="O3" s="540" t="s">
        <v>1038</v>
      </c>
    </row>
    <row r="4" spans="1:15" ht="19.5" customHeight="1" thickBot="1" x14ac:dyDescent="0.3">
      <c r="A4">
        <f>COUNT(N5)</f>
        <v>0</v>
      </c>
      <c r="B4" s="12" t="s">
        <v>1026</v>
      </c>
      <c r="C4" s="5" t="s">
        <v>1012</v>
      </c>
      <c r="D4" s="6" t="s">
        <v>1027</v>
      </c>
      <c r="E4" s="513" t="s">
        <v>1028</v>
      </c>
      <c r="F4" s="7" t="s">
        <v>1031</v>
      </c>
      <c r="G4" s="8" t="s">
        <v>1028</v>
      </c>
      <c r="H4" s="7" t="s">
        <v>1031</v>
      </c>
      <c r="I4" s="8" t="s">
        <v>1028</v>
      </c>
      <c r="J4" s="7" t="s">
        <v>1031</v>
      </c>
      <c r="K4" s="8" t="s">
        <v>1028</v>
      </c>
      <c r="L4" s="7" t="s">
        <v>1031</v>
      </c>
      <c r="M4" s="9" t="s">
        <v>1028</v>
      </c>
      <c r="N4" s="539"/>
      <c r="O4" s="541"/>
    </row>
    <row r="5" spans="1:15" ht="49.5" customHeight="1" thickBot="1" x14ac:dyDescent="0.3">
      <c r="A5" t="s">
        <v>82</v>
      </c>
      <c r="B5" s="87"/>
      <c r="C5" s="196" t="s">
        <v>1950</v>
      </c>
      <c r="D5" s="62" t="s">
        <v>535</v>
      </c>
      <c r="E5" s="32">
        <f>VLOOKUP($A5,data!$A:$BY,69,FALSE)</f>
        <v>28.99</v>
      </c>
      <c r="F5" s="33">
        <f>VLOOKUP($A5,data!$A:$BY,70,FALSE)</f>
        <v>4</v>
      </c>
      <c r="G5" s="34">
        <f>VLOOKUP($A5,data!$A:$BY,71,FALSE)</f>
        <v>26.99</v>
      </c>
      <c r="H5" s="33">
        <f>VLOOKUP($A5,data!$A:$BY,72,FALSE)</f>
        <v>6</v>
      </c>
      <c r="I5" s="34">
        <f>VLOOKUP($A5,data!$A:$BY,73,FALSE)</f>
        <v>24.99</v>
      </c>
      <c r="J5" s="33">
        <f>VLOOKUP($A5,data!$A:$BY,74,FALSE)</f>
        <v>10</v>
      </c>
      <c r="K5" s="34">
        <f>VLOOKUP($A5,data!$A:$BY,75,FALSE)</f>
        <v>22.49</v>
      </c>
      <c r="L5" s="33">
        <f>VLOOKUP($A5,data!$A:$BY,76,FALSE)</f>
        <v>14</v>
      </c>
      <c r="M5" s="35">
        <f>VLOOKUP($A5,data!$A:$BY,77,FALSE)</f>
        <v>19.989999999999998</v>
      </c>
      <c r="N5" s="341"/>
      <c r="O5" s="36">
        <f>IF(N5=0,0,IF(N5&gt;(L5-1),(M5*N5),IF(N5&gt;(J5-1),(K5*N5),IF(N5&gt;(H5-1),(I5*N5),IF(N5&gt;(F5-1),(G5*N5),E5*N5)))))</f>
        <v>0</v>
      </c>
    </row>
    <row r="6" spans="1:15" ht="15.75" thickBot="1" x14ac:dyDescent="0.3">
      <c r="B6" s="131"/>
      <c r="C6" s="131"/>
      <c r="D6" s="131"/>
      <c r="E6" s="131"/>
      <c r="F6" s="131"/>
      <c r="G6" s="131"/>
      <c r="H6" s="131"/>
      <c r="I6" s="131"/>
      <c r="J6" s="131"/>
      <c r="K6" s="131"/>
      <c r="L6" s="131"/>
      <c r="M6" s="131"/>
      <c r="N6" s="131"/>
      <c r="O6" s="131"/>
    </row>
    <row r="7" spans="1:15" ht="49.5" customHeight="1" thickBot="1" x14ac:dyDescent="0.3">
      <c r="A7" t="s">
        <v>77</v>
      </c>
      <c r="B7" s="85"/>
      <c r="C7" s="135" t="s">
        <v>1249</v>
      </c>
      <c r="D7" s="115" t="s">
        <v>530</v>
      </c>
      <c r="E7" s="48">
        <f>VLOOKUP($A7,data!$A:$BY,69,FALSE)</f>
        <v>164.99</v>
      </c>
      <c r="F7" s="49">
        <f>VLOOKUP($A7,data!$A:$BY,70,FALSE)</f>
        <v>2</v>
      </c>
      <c r="G7" s="50">
        <f>VLOOKUP($A7,data!$A:$BY,71,FALSE)</f>
        <v>159.99</v>
      </c>
      <c r="H7" s="49">
        <f>VLOOKUP($A7,data!$A:$BY,72,FALSE)</f>
        <v>5</v>
      </c>
      <c r="I7" s="50">
        <f>VLOOKUP($A7,data!$A:$BY,73,FALSE)</f>
        <v>154.59</v>
      </c>
      <c r="J7" s="49">
        <f>VLOOKUP($A7,data!$A:$BY,74,FALSE)</f>
        <v>5</v>
      </c>
      <c r="K7" s="50">
        <f>VLOOKUP($A7,data!$A:$BY,75,FALSE)</f>
        <v>154.59</v>
      </c>
      <c r="L7" s="49">
        <f>VLOOKUP($A7,data!$A:$BY,76,FALSE)</f>
        <v>5</v>
      </c>
      <c r="M7" s="56">
        <f>VLOOKUP($A7,data!$A:$BY,77,FALSE)</f>
        <v>154.59</v>
      </c>
      <c r="N7" s="334"/>
      <c r="O7" s="116">
        <f>IF(N7=0,0,IF(N7&gt;(L7-1),(M7*N7),IF(N7&gt;(J7-1),(K7*N7),IF(N7&gt;(H7-1),(I7*N7),IF(N7&gt;(F7-1),(G7*N7),E7*N7)))))</f>
        <v>0</v>
      </c>
    </row>
    <row r="8" spans="1:15" ht="15.75" thickBot="1" x14ac:dyDescent="0.3">
      <c r="B8" s="131"/>
      <c r="C8" s="131"/>
      <c r="D8" s="131"/>
      <c r="E8" s="131"/>
      <c r="F8" s="131"/>
      <c r="G8" s="131"/>
      <c r="H8" s="131"/>
      <c r="I8" s="131"/>
      <c r="J8" s="131"/>
      <c r="K8" s="131"/>
      <c r="L8" s="131"/>
      <c r="M8" s="131"/>
      <c r="N8" s="131"/>
      <c r="O8" s="131"/>
    </row>
    <row r="9" spans="1:15" ht="49.5" customHeight="1" x14ac:dyDescent="0.25">
      <c r="A9" t="s">
        <v>75</v>
      </c>
      <c r="B9" s="529"/>
      <c r="C9" s="217" t="s">
        <v>1246</v>
      </c>
      <c r="D9" s="103" t="s">
        <v>528</v>
      </c>
      <c r="E9" s="98">
        <f>VLOOKUP($A9,data!$A:$BY,69,FALSE)</f>
        <v>149.99</v>
      </c>
      <c r="F9" s="99">
        <f>VLOOKUP($A9,data!$A:$BY,70,FALSE)</f>
        <v>2</v>
      </c>
      <c r="G9" s="100">
        <f>VLOOKUP($A9,data!$A:$BY,71,FALSE)</f>
        <v>145.59</v>
      </c>
      <c r="H9" s="99">
        <f>VLOOKUP($A9,data!$A:$BY,72,FALSE)</f>
        <v>2</v>
      </c>
      <c r="I9" s="100">
        <f>VLOOKUP($A9,data!$A:$BY,73,FALSE)</f>
        <v>145.59</v>
      </c>
      <c r="J9" s="99">
        <f>VLOOKUP($A9,data!$A:$BY,74,FALSE)</f>
        <v>2</v>
      </c>
      <c r="K9" s="100">
        <f>VLOOKUP($A9,data!$A:$BY,75,FALSE)</f>
        <v>145.59</v>
      </c>
      <c r="L9" s="99">
        <f>VLOOKUP($A9,data!$A:$BY,76,FALSE)</f>
        <v>2</v>
      </c>
      <c r="M9" s="100">
        <f>VLOOKUP($A9,data!$A:$BY,77,FALSE)</f>
        <v>145.59</v>
      </c>
      <c r="N9" s="342"/>
      <c r="O9" s="100">
        <f>IF(N9=0,0,IF(N9&gt;(L9-1),(M9*N9),IF(N9&gt;(J9-1),(K9*N9),IF(N9&gt;(H9-1),(I9*N9),IF(N9&gt;(F9-1),(G9*N9),E9*N9)))))</f>
        <v>0</v>
      </c>
    </row>
    <row r="10" spans="1:15" ht="49.5" customHeight="1" x14ac:dyDescent="0.25">
      <c r="A10" t="s">
        <v>74</v>
      </c>
      <c r="B10" s="530"/>
      <c r="C10" s="185" t="s">
        <v>1248</v>
      </c>
      <c r="D10" s="122" t="s">
        <v>527</v>
      </c>
      <c r="E10" s="168">
        <f>VLOOKUP($A10,data!$A:$BY,69,FALSE)</f>
        <v>76.489999999999995</v>
      </c>
      <c r="F10" s="124">
        <f>VLOOKUP($A10,data!$A:$BY,70,FALSE)</f>
        <v>2</v>
      </c>
      <c r="G10" s="125">
        <f>VLOOKUP($A10,data!$A:$BY,71,FALSE)</f>
        <v>69.989999999999995</v>
      </c>
      <c r="H10" s="124">
        <f>VLOOKUP($A10,data!$A:$BY,72,FALSE)</f>
        <v>5</v>
      </c>
      <c r="I10" s="125">
        <f>VLOOKUP($A10,data!$A:$BY,73,FALSE)</f>
        <v>64.989999999999995</v>
      </c>
      <c r="J10" s="124">
        <f>VLOOKUP($A10,data!$A:$BY,74,FALSE)</f>
        <v>5</v>
      </c>
      <c r="K10" s="125">
        <f>VLOOKUP($A10,data!$A:$BY,75,FALSE)</f>
        <v>64.989999999999995</v>
      </c>
      <c r="L10" s="124">
        <f>VLOOKUP($A10,data!$A:$BY,76,FALSE)</f>
        <v>5</v>
      </c>
      <c r="M10" s="125">
        <f>VLOOKUP($A10,data!$A:$BY,77,FALSE)</f>
        <v>64.989999999999995</v>
      </c>
      <c r="N10" s="332"/>
      <c r="O10" s="125">
        <f>IF(N10=0,0,IF(N10&gt;(L10-1),(M10*N10),IF(N10&gt;(J10-1),(K10*N10),IF(N10&gt;(H10-1),(I10*N10),IF(N10&gt;(F10-1),(G10*N10),E10*N10)))))</f>
        <v>0</v>
      </c>
    </row>
    <row r="11" spans="1:15" ht="49.5" customHeight="1" thickBot="1" x14ac:dyDescent="0.3">
      <c r="A11" t="s">
        <v>73</v>
      </c>
      <c r="B11" s="546"/>
      <c r="C11" s="219" t="s">
        <v>1247</v>
      </c>
      <c r="D11" s="61" t="s">
        <v>526</v>
      </c>
      <c r="E11" s="101">
        <f>VLOOKUP($A11,data!$A:$BY,69,FALSE)</f>
        <v>38.99</v>
      </c>
      <c r="F11" s="102">
        <f>VLOOKUP($A11,data!$A:$BY,70,FALSE)</f>
        <v>2</v>
      </c>
      <c r="G11" s="38">
        <f>VLOOKUP($A11,data!$A:$BY,71,FALSE)</f>
        <v>38.49</v>
      </c>
      <c r="H11" s="102">
        <f>VLOOKUP($A11,data!$A:$BY,72,FALSE)</f>
        <v>5</v>
      </c>
      <c r="I11" s="38">
        <f>VLOOKUP($A11,data!$A:$BY,73,FALSE)</f>
        <v>34.25</v>
      </c>
      <c r="J11" s="102">
        <f>VLOOKUP($A11,data!$A:$BY,74,FALSE)</f>
        <v>5</v>
      </c>
      <c r="K11" s="38">
        <f>VLOOKUP($A11,data!$A:$BY,75,FALSE)</f>
        <v>34.25</v>
      </c>
      <c r="L11" s="102">
        <f>VLOOKUP($A11,data!$A:$BY,76,FALSE)</f>
        <v>5</v>
      </c>
      <c r="M11" s="38">
        <f>VLOOKUP($A11,data!$A:$BY,77,FALSE)</f>
        <v>34.25</v>
      </c>
      <c r="N11" s="343"/>
      <c r="O11" s="38">
        <f>IF(N11=0,0,IF(N11&gt;(L11-1),(M11*N11),IF(N11&gt;(J11-1),(K11*N11),IF(N11&gt;(H11-1),(I11*N11),IF(N11&gt;(F11-1),(G11*N11),E11*N11)))))</f>
        <v>0</v>
      </c>
    </row>
    <row r="12" spans="1:15" ht="15.75" thickBot="1" x14ac:dyDescent="0.3">
      <c r="B12" s="131"/>
      <c r="C12" s="131"/>
      <c r="D12" s="131"/>
      <c r="E12" s="131"/>
      <c r="F12" s="131"/>
      <c r="G12" s="131"/>
      <c r="H12" s="131"/>
      <c r="I12" s="131"/>
      <c r="J12" s="131"/>
      <c r="K12" s="131"/>
      <c r="L12" s="131"/>
      <c r="M12" s="131"/>
      <c r="N12" s="131"/>
      <c r="O12" s="131"/>
    </row>
    <row r="13" spans="1:15" ht="49.5" customHeight="1" x14ac:dyDescent="0.25">
      <c r="A13" t="s">
        <v>81</v>
      </c>
      <c r="B13" s="557"/>
      <c r="C13" s="135" t="s">
        <v>1303</v>
      </c>
      <c r="D13" s="115" t="s">
        <v>534</v>
      </c>
      <c r="E13" s="117">
        <f>VLOOKUP($A13,data!$A:$BY,69,FALSE)</f>
        <v>139.49</v>
      </c>
      <c r="F13" s="118">
        <f>VLOOKUP($A13,data!$A:$BY,70,FALSE)</f>
        <v>2</v>
      </c>
      <c r="G13" s="119">
        <f>VLOOKUP($A13,data!$A:$BY,71,FALSE)</f>
        <v>137.49</v>
      </c>
      <c r="H13" s="118">
        <f>VLOOKUP($A13,data!$A:$BY,72,FALSE)</f>
        <v>5</v>
      </c>
      <c r="I13" s="119">
        <f>VLOOKUP($A13,data!$A:$BY,73,FALSE)</f>
        <v>132.55000000000001</v>
      </c>
      <c r="J13" s="118">
        <f>VLOOKUP($A13,data!$A:$BY,74,FALSE)</f>
        <v>5</v>
      </c>
      <c r="K13" s="119">
        <f>VLOOKUP($A13,data!$A:$BY,75,FALSE)</f>
        <v>132.55000000000001</v>
      </c>
      <c r="L13" s="118">
        <f>VLOOKUP($A13,data!$A:$BY,76,FALSE)</f>
        <v>5</v>
      </c>
      <c r="M13" s="119">
        <f>VLOOKUP($A13,data!$A:$BY,77,FALSE)</f>
        <v>132.55000000000001</v>
      </c>
      <c r="N13" s="344"/>
      <c r="O13" s="119">
        <f>IF(N13=0,0,IF(N13&gt;(L13-1),(M13*N13),IF(N13&gt;(J13-1),(K13*N13),IF(N13&gt;(H13-1),(I13*N13),IF(N13&gt;(F13-1),(G13*N13),E13*N13)))))</f>
        <v>0</v>
      </c>
    </row>
    <row r="14" spans="1:15" ht="49.5" customHeight="1" x14ac:dyDescent="0.25">
      <c r="A14" t="s">
        <v>80</v>
      </c>
      <c r="B14" s="558"/>
      <c r="C14" s="218" t="s">
        <v>1304</v>
      </c>
      <c r="D14" s="105" t="s">
        <v>533</v>
      </c>
      <c r="E14" s="163">
        <f>VLOOKUP($A14,data!$A:$BY,69,FALSE)</f>
        <v>49.49</v>
      </c>
      <c r="F14" s="110">
        <f>VLOOKUP($A14,data!$A:$BY,70,FALSE)</f>
        <v>2</v>
      </c>
      <c r="G14" s="111">
        <f>VLOOKUP($A14,data!$A:$BY,71,FALSE)</f>
        <v>48.99</v>
      </c>
      <c r="H14" s="110">
        <f>VLOOKUP($A14,data!$A:$BY,72,FALSE)</f>
        <v>5</v>
      </c>
      <c r="I14" s="111">
        <f>VLOOKUP($A14,data!$A:$BY,73,FALSE)</f>
        <v>47.59</v>
      </c>
      <c r="J14" s="110">
        <f>VLOOKUP($A14,data!$A:$BY,74,FALSE)</f>
        <v>5</v>
      </c>
      <c r="K14" s="111">
        <f>VLOOKUP($A14,data!$A:$BY,75,FALSE)</f>
        <v>47.59</v>
      </c>
      <c r="L14" s="110">
        <f>VLOOKUP($A14,data!$A:$BY,76,FALSE)</f>
        <v>5</v>
      </c>
      <c r="M14" s="111">
        <f>VLOOKUP($A14,data!$A:$BY,77,FALSE)</f>
        <v>47.59</v>
      </c>
      <c r="N14" s="331"/>
      <c r="O14" s="111">
        <f>IF(N14=0,0,IF(N14&gt;(L14-1),(M14*N14),IF(N14&gt;(J14-1),(K14*N14),IF(N14&gt;(H14-1),(I14*N14),IF(N14&gt;(F14-1),(G14*N14),E14*N14)))))</f>
        <v>0</v>
      </c>
    </row>
    <row r="15" spans="1:15" ht="49.5" customHeight="1" thickBot="1" x14ac:dyDescent="0.3">
      <c r="A15" t="s">
        <v>79</v>
      </c>
      <c r="B15" s="559"/>
      <c r="C15" s="184" t="s">
        <v>1305</v>
      </c>
      <c r="D15" s="63" t="s">
        <v>532</v>
      </c>
      <c r="E15" s="64">
        <f>VLOOKUP($A15,data!$A:$BY,69,FALSE)</f>
        <v>28.99</v>
      </c>
      <c r="F15" s="65">
        <f>VLOOKUP($A15,data!$A:$BY,70,FALSE)</f>
        <v>2</v>
      </c>
      <c r="G15" s="66">
        <f>VLOOKUP($A15,data!$A:$BY,71,FALSE)</f>
        <v>28.49</v>
      </c>
      <c r="H15" s="65">
        <f>VLOOKUP($A15,data!$A:$BY,72,FALSE)</f>
        <v>4</v>
      </c>
      <c r="I15" s="66">
        <f>VLOOKUP($A15,data!$A:$BY,73,FALSE)</f>
        <v>26.99</v>
      </c>
      <c r="J15" s="65">
        <f>VLOOKUP($A15,data!$A:$BY,74,FALSE)</f>
        <v>6</v>
      </c>
      <c r="K15" s="66">
        <f>VLOOKUP($A15,data!$A:$BY,75,FALSE)</f>
        <v>24.69</v>
      </c>
      <c r="L15" s="65">
        <f>VLOOKUP($A15,data!$A:$BY,76,FALSE)</f>
        <v>6</v>
      </c>
      <c r="M15" s="66">
        <f>VLOOKUP($A15,data!$A:$BY,77,FALSE)</f>
        <v>24.69</v>
      </c>
      <c r="N15" s="328"/>
      <c r="O15" s="66">
        <f>IF(N15=0,0,IF(N15&gt;(L15-1),(M15*N15),IF(N15&gt;(J15-1),(K15*N15),IF(N15&gt;(H15-1),(I15*N15),IF(N15&gt;(F15-1),(G15*N15),E15*N15)))))</f>
        <v>0</v>
      </c>
    </row>
    <row r="16" spans="1:15" x14ac:dyDescent="0.25">
      <c r="B16" s="139"/>
      <c r="C16" s="139"/>
      <c r="D16" s="139"/>
      <c r="E16" s="139"/>
      <c r="F16" s="139"/>
      <c r="G16" s="139"/>
      <c r="H16" s="139"/>
      <c r="I16" s="139"/>
      <c r="J16" s="139"/>
      <c r="K16" s="139"/>
      <c r="L16" s="139"/>
      <c r="M16" s="139"/>
      <c r="N16" s="139"/>
      <c r="O16" s="139"/>
    </row>
    <row r="17" spans="1:15" ht="49.5" customHeight="1" thickBot="1" x14ac:dyDescent="0.3">
      <c r="A17" t="s">
        <v>78</v>
      </c>
      <c r="B17" s="436"/>
      <c r="C17" s="410" t="s">
        <v>1306</v>
      </c>
      <c r="D17" s="61" t="s">
        <v>531</v>
      </c>
      <c r="E17" s="101">
        <f>VLOOKUP($A17,data!$A:$BY,69,FALSE)</f>
        <v>42.49</v>
      </c>
      <c r="F17" s="102">
        <f>VLOOKUP($A17,data!$A:$BY,70,FALSE)</f>
        <v>2</v>
      </c>
      <c r="G17" s="38">
        <f>VLOOKUP($A17,data!$A:$BY,71,FALSE)</f>
        <v>42.29</v>
      </c>
      <c r="H17" s="102">
        <f>VLOOKUP($A17,data!$A:$BY,72,FALSE)</f>
        <v>5</v>
      </c>
      <c r="I17" s="38">
        <f>VLOOKUP($A17,data!$A:$BY,73,FALSE)</f>
        <v>39.25</v>
      </c>
      <c r="J17" s="102">
        <f>VLOOKUP($A17,data!$A:$BY,74,FALSE)</f>
        <v>5</v>
      </c>
      <c r="K17" s="38">
        <f>VLOOKUP($A17,data!$A:$BY,75,FALSE)</f>
        <v>39.25</v>
      </c>
      <c r="L17" s="102">
        <f>VLOOKUP($A17,data!$A:$BY,76,FALSE)</f>
        <v>5</v>
      </c>
      <c r="M17" s="38">
        <f>VLOOKUP($A17,data!$A:$BY,77,FALSE)</f>
        <v>39.25</v>
      </c>
      <c r="N17" s="343"/>
      <c r="O17" s="38">
        <f>IF(N17=0,0,IF(N17&gt;(L17-1),(M17*N17),IF(N17&gt;(J17-1),(K17*N17),IF(N17&gt;(H17-1),(I17*N17),IF(N17&gt;(F17-1),(G17*N17),E17*N17)))))</f>
        <v>0</v>
      </c>
    </row>
    <row r="18" spans="1:15" ht="15.75" thickBot="1" x14ac:dyDescent="0.3">
      <c r="B18" s="137"/>
      <c r="C18" s="137"/>
      <c r="D18" s="137"/>
      <c r="E18" s="137"/>
      <c r="F18" s="137"/>
      <c r="G18" s="137"/>
      <c r="H18" s="137"/>
      <c r="I18" s="137"/>
      <c r="J18" s="137"/>
      <c r="K18" s="137"/>
      <c r="L18" s="137"/>
      <c r="M18" s="137"/>
      <c r="N18" s="137"/>
      <c r="O18" s="137"/>
    </row>
    <row r="19" spans="1:15" ht="49.5" customHeight="1" x14ac:dyDescent="0.25">
      <c r="A19" t="s">
        <v>76</v>
      </c>
      <c r="B19" s="134"/>
      <c r="C19" s="135" t="s">
        <v>1245</v>
      </c>
      <c r="D19" s="115" t="s">
        <v>529</v>
      </c>
      <c r="E19" s="117">
        <f>VLOOKUP($A19,data!$A:$BY,69,FALSE)</f>
        <v>5.99</v>
      </c>
      <c r="F19" s="118">
        <f>VLOOKUP($A19,data!$A:$BY,70,FALSE)</f>
        <v>2</v>
      </c>
      <c r="G19" s="119">
        <f>VLOOKUP($A19,data!$A:$BY,71,FALSE)</f>
        <v>5.95</v>
      </c>
      <c r="H19" s="118">
        <f>VLOOKUP($A19,data!$A:$BY,72,FALSE)</f>
        <v>4</v>
      </c>
      <c r="I19" s="119">
        <f>VLOOKUP($A19,data!$A:$BY,73,FALSE)</f>
        <v>5.49</v>
      </c>
      <c r="J19" s="118">
        <f>VLOOKUP($A19,data!$A:$BY,74,FALSE)</f>
        <v>5</v>
      </c>
      <c r="K19" s="119">
        <f>VLOOKUP($A19,data!$A:$BY,75,FALSE)</f>
        <v>5.05</v>
      </c>
      <c r="L19" s="118">
        <f>VLOOKUP($A19,data!$A:$BY,76,FALSE)</f>
        <v>5</v>
      </c>
      <c r="M19" s="119">
        <f>VLOOKUP($A19,data!$A:$BY,77,FALSE)</f>
        <v>5.05</v>
      </c>
      <c r="N19" s="344"/>
      <c r="O19" s="119">
        <f>IF(N19=0,0,IF(N19&gt;(L19-1),(M19*N19),IF(N19&gt;(J19-1),(K19*N19),IF(N19&gt;(H19-1),(I19*N19),IF(N19&gt;(F19-1),(G19*N19),E19*N19)))))</f>
        <v>0</v>
      </c>
    </row>
    <row r="20" spans="1:15" ht="81.75" thickBot="1" x14ac:dyDescent="0.3">
      <c r="A20" t="s">
        <v>83</v>
      </c>
      <c r="B20" s="186"/>
      <c r="C20" s="193" t="s">
        <v>1968</v>
      </c>
      <c r="D20" s="106" t="s">
        <v>536</v>
      </c>
      <c r="E20" s="160">
        <f>VLOOKUP($A20,data!$A:$BY,69,FALSE)</f>
        <v>1.45</v>
      </c>
      <c r="F20" s="112">
        <f>VLOOKUP($A20,data!$A:$BY,70,FALSE)</f>
        <v>5</v>
      </c>
      <c r="G20" s="113">
        <f>VLOOKUP($A20,data!$A:$BY,71,FALSE)</f>
        <v>1.39</v>
      </c>
      <c r="H20" s="112">
        <f>VLOOKUP($A20,data!$A:$BY,72,FALSE)</f>
        <v>8</v>
      </c>
      <c r="I20" s="113">
        <f>VLOOKUP($A20,data!$A:$BY,73,FALSE)</f>
        <v>1.29</v>
      </c>
      <c r="J20" s="112">
        <f>VLOOKUP($A20,data!$A:$BY,74,FALSE)</f>
        <v>15</v>
      </c>
      <c r="K20" s="113">
        <f>VLOOKUP($A20,data!$A:$BY,75,FALSE)</f>
        <v>1.1499999999999999</v>
      </c>
      <c r="L20" s="112">
        <f>VLOOKUP($A20,data!$A:$BY,76,FALSE)</f>
        <v>25</v>
      </c>
      <c r="M20" s="113">
        <f>VLOOKUP($A20,data!$A:$BY,77,FALSE)</f>
        <v>1.0900000000000001</v>
      </c>
      <c r="N20" s="329"/>
      <c r="O20" s="113">
        <f>IF(N20=0,0,IF(N20&gt;(L20-1),(M20*N20),IF(N20&gt;(J20-1),(K20*N20),IF(N20&gt;(H20-1),(I20*N20),IF(N20&gt;(F20-1),(G20*N20),E20*N20)))))</f>
        <v>0</v>
      </c>
    </row>
  </sheetData>
  <sheetProtection algorithmName="SHA-512" hashValue="OhKKGenaIXcPXUgeSL4SLSfjSEuMD60su0RiajDNyVXnq9BQsB9W1NV9faF2WCvEbewbNai+h4Hk3jXu6QG1Sw==" saltValue="aqx40ysTIHeyG53M7sF/iA==" spinCount="100000" sheet="1" objects="1" scenarios="1" selectLockedCells="1"/>
  <mergeCells count="10">
    <mergeCell ref="N3:N4"/>
    <mergeCell ref="O3:O4"/>
    <mergeCell ref="B9:B11"/>
    <mergeCell ref="B13:B15"/>
    <mergeCell ref="B3:D3"/>
    <mergeCell ref="E3:E4"/>
    <mergeCell ref="F3:G3"/>
    <mergeCell ref="H3:I3"/>
    <mergeCell ref="J3:K3"/>
    <mergeCell ref="L3:M3"/>
  </mergeCells>
  <dataValidations count="1">
    <dataValidation type="whole" operator="greaterThan" allowBlank="1" showInputMessage="1" showErrorMessage="1" sqref="N5 N7 N9:N11 N13:N15 N17 N19:N2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1.42578125" customWidth="1"/>
    <col min="3" max="3" width="28" customWidth="1"/>
    <col min="4" max="4" width="12.42578125" bestFit="1" customWidth="1"/>
    <col min="5" max="5" width="13.140625" bestFit="1" customWidth="1"/>
    <col min="6" max="6" width="7.42578125" style="3" customWidth="1"/>
    <col min="7" max="7" width="5.140625" style="4" customWidth="1"/>
    <col min="8" max="8" width="7.42578125" style="3" customWidth="1"/>
    <col min="9" max="9" width="5.140625" style="4" customWidth="1"/>
    <col min="10" max="10" width="7.42578125" style="3" customWidth="1"/>
    <col min="11" max="11" width="5.140625" style="4" customWidth="1"/>
    <col min="12" max="12" width="7.42578125" style="3" customWidth="1"/>
    <col min="13" max="13" width="5.140625" style="4" customWidth="1"/>
    <col min="14" max="14" width="7.42578125" style="3" customWidth="1"/>
    <col min="15" max="15" width="8" customWidth="1"/>
    <col min="16" max="16" width="9.140625" customWidth="1"/>
  </cols>
  <sheetData>
    <row r="1" spans="1:16" ht="16.5" x14ac:dyDescent="0.25">
      <c r="A1" s="325">
        <f>SUM(P5:P19)</f>
        <v>0</v>
      </c>
      <c r="B1" s="11" t="s">
        <v>1310</v>
      </c>
      <c r="C1" s="10"/>
    </row>
    <row r="2" spans="1:16" ht="15.75" thickBot="1" x14ac:dyDescent="0.3">
      <c r="A2" s="321">
        <f>SUM(O5:O19)</f>
        <v>0</v>
      </c>
      <c r="B2" s="2"/>
    </row>
    <row r="3" spans="1:16" ht="15" customHeight="1" x14ac:dyDescent="0.25">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x14ac:dyDescent="0.25">
      <c r="A5" t="s">
        <v>71</v>
      </c>
      <c r="B5" s="88"/>
      <c r="C5" s="444" t="s">
        <v>1726</v>
      </c>
      <c r="D5" s="39" t="s">
        <v>1725</v>
      </c>
      <c r="E5" s="97" t="s">
        <v>524</v>
      </c>
      <c r="F5" s="107">
        <f>VLOOKUP($A5,data!$A:$BY,69,FALSE)</f>
        <v>31.99</v>
      </c>
      <c r="G5" s="33">
        <f>VLOOKUP($A5,data!$A:$BY,70,FALSE)</f>
        <v>2</v>
      </c>
      <c r="H5" s="35">
        <f>VLOOKUP($A5,data!$A:$BY,71,FALSE)</f>
        <v>29.99</v>
      </c>
      <c r="I5" s="33">
        <f>VLOOKUP($A5,data!$A:$BY,72,FALSE)</f>
        <v>5</v>
      </c>
      <c r="J5" s="35">
        <f>VLOOKUP($A5,data!$A:$BY,73,FALSE)</f>
        <v>27.99</v>
      </c>
      <c r="K5" s="33">
        <f>VLOOKUP($A5,data!$A:$BY,74,FALSE)</f>
        <v>8</v>
      </c>
      <c r="L5" s="35">
        <f>VLOOKUP($A5,data!$A:$BY,75,FALSE)</f>
        <v>25.49</v>
      </c>
      <c r="M5" s="33">
        <f>VLOOKUP($A5,data!$A:$BY,76,FALSE)</f>
        <v>15</v>
      </c>
      <c r="N5" s="35">
        <f>VLOOKUP($A5,data!$A:$BY,77,FALSE)</f>
        <v>23.25</v>
      </c>
      <c r="O5" s="326"/>
      <c r="P5" s="34">
        <f>IF(O5=0,0,IF(O5&gt;(M5-1),(N5*O5),IF(O5&gt;(K5-1),(L5*O5),IF(O5&gt;(I5-1),(J5*O5),IF(O5&gt;(G5-1),(H5*O5),F5*O5)))))</f>
        <v>0</v>
      </c>
    </row>
    <row r="6" spans="1:16" ht="49.5" customHeight="1" thickBot="1" x14ac:dyDescent="0.3">
      <c r="A6" t="s">
        <v>72</v>
      </c>
      <c r="B6" s="89"/>
      <c r="C6" s="91" t="s">
        <v>1234</v>
      </c>
      <c r="D6" s="51" t="s">
        <v>1398</v>
      </c>
      <c r="E6" s="150" t="s">
        <v>525</v>
      </c>
      <c r="F6" s="126">
        <f>VLOOKUP($A6,data!$A:$BY,69,FALSE)</f>
        <v>27.99</v>
      </c>
      <c r="G6" s="54">
        <f>VLOOKUP($A6,data!$A:$BY,70,FALSE)</f>
        <v>2</v>
      </c>
      <c r="H6" s="58">
        <f>VLOOKUP($A6,data!$A:$BY,71,FALSE)</f>
        <v>25.99</v>
      </c>
      <c r="I6" s="54">
        <f>VLOOKUP($A6,data!$A:$BY,72,FALSE)</f>
        <v>5</v>
      </c>
      <c r="J6" s="58">
        <f>VLOOKUP($A6,data!$A:$BY,73,FALSE)</f>
        <v>25.19</v>
      </c>
      <c r="K6" s="54">
        <f>VLOOKUP($A6,data!$A:$BY,74,FALSE)</f>
        <v>10</v>
      </c>
      <c r="L6" s="58">
        <f>VLOOKUP($A6,data!$A:$BY,75,FALSE)</f>
        <v>24.19</v>
      </c>
      <c r="M6" s="54">
        <f>VLOOKUP($A6,data!$A:$BY,76,FALSE)</f>
        <v>15</v>
      </c>
      <c r="N6" s="58">
        <f>VLOOKUP($A6,data!$A:$BY,77,FALSE)</f>
        <v>23.19</v>
      </c>
      <c r="O6" s="327"/>
      <c r="P6" s="55">
        <f>IF(O6=0,0,IF(O6&gt;(M6-1),(N6*O6),IF(O6&gt;(K6-1),(L6*O6),IF(O6&gt;(I6-1),(J6*O6),IF(O6&gt;(G6-1),(H6*O6),F6*O6)))))</f>
        <v>0</v>
      </c>
    </row>
    <row r="7" spans="1:16" ht="15.75" thickBot="1" x14ac:dyDescent="0.3">
      <c r="B7" s="145"/>
      <c r="C7" s="146"/>
      <c r="D7" s="147"/>
      <c r="E7" s="147"/>
      <c r="F7" s="64"/>
      <c r="G7" s="148"/>
      <c r="H7" s="64"/>
      <c r="I7" s="148"/>
      <c r="J7" s="64"/>
      <c r="K7" s="148"/>
      <c r="L7" s="64"/>
      <c r="M7" s="148"/>
      <c r="N7" s="64"/>
      <c r="O7" s="147"/>
      <c r="P7" s="64"/>
    </row>
    <row r="8" spans="1:16" ht="24.75" customHeight="1" x14ac:dyDescent="0.25">
      <c r="A8" t="s">
        <v>63</v>
      </c>
      <c r="B8" s="529"/>
      <c r="C8" s="501" t="s">
        <v>1235</v>
      </c>
      <c r="D8" s="46" t="s">
        <v>1236</v>
      </c>
      <c r="E8" s="47" t="s">
        <v>516</v>
      </c>
      <c r="F8" s="120">
        <f>VLOOKUP($A8,data!$A:$BY,69,FALSE)</f>
        <v>32.49</v>
      </c>
      <c r="G8" s="49">
        <f>VLOOKUP($A8,data!$A:$BY,70,FALSE)</f>
        <v>3</v>
      </c>
      <c r="H8" s="50">
        <f>VLOOKUP($A8,data!$A:$BY,71,FALSE)</f>
        <v>31.25</v>
      </c>
      <c r="I8" s="49">
        <f>VLOOKUP($A8,data!$A:$BY,72,FALSE)</f>
        <v>5</v>
      </c>
      <c r="J8" s="50">
        <f>VLOOKUP($A8,data!$A:$BY,73,FALSE)</f>
        <v>30.49</v>
      </c>
      <c r="K8" s="49">
        <f>VLOOKUP($A8,data!$A:$BY,74,FALSE)</f>
        <v>7</v>
      </c>
      <c r="L8" s="50">
        <f>VLOOKUP($A8,data!$A:$BY,75,FALSE)</f>
        <v>29.99</v>
      </c>
      <c r="M8" s="49">
        <f>VLOOKUP($A8,data!$A:$BY,76,FALSE)</f>
        <v>10</v>
      </c>
      <c r="N8" s="50">
        <f>VLOOKUP($A8,data!$A:$BY,77,FALSE)</f>
        <v>28.69</v>
      </c>
      <c r="O8" s="330"/>
      <c r="P8" s="50">
        <f t="shared" ref="P8:P16" si="0">IF(O8=0,0,IF(O8&gt;(M8-1),(N8*O8),IF(O8&gt;(K8-1),(L8*O8),IF(O8&gt;(I8-1),(J8*O8),IF(O8&gt;(G8-1),(H8*O8),F8*O8)))))</f>
        <v>0</v>
      </c>
    </row>
    <row r="9" spans="1:16" ht="24.75" customHeight="1" x14ac:dyDescent="0.25">
      <c r="A9" t="s">
        <v>65</v>
      </c>
      <c r="B9" s="551"/>
      <c r="C9" s="549">
        <v>0</v>
      </c>
      <c r="D9" s="154" t="s">
        <v>1238</v>
      </c>
      <c r="E9" s="174" t="s">
        <v>518</v>
      </c>
      <c r="F9" s="175">
        <f>VLOOKUP($A9,data!$A:$BY,69,FALSE)</f>
        <v>37.49</v>
      </c>
      <c r="G9" s="176">
        <f>VLOOKUP($A9,data!$A:$BY,70,FALSE)</f>
        <v>3</v>
      </c>
      <c r="H9" s="177">
        <f>VLOOKUP($A9,data!$A:$BY,71,FALSE)</f>
        <v>35.99</v>
      </c>
      <c r="I9" s="176">
        <f>VLOOKUP($A9,data!$A:$BY,72,FALSE)</f>
        <v>5</v>
      </c>
      <c r="J9" s="177">
        <f>VLOOKUP($A9,data!$A:$BY,73,FALSE)</f>
        <v>35.15</v>
      </c>
      <c r="K9" s="176">
        <f>VLOOKUP($A9,data!$A:$BY,74,FALSE)</f>
        <v>7</v>
      </c>
      <c r="L9" s="177">
        <f>VLOOKUP($A9,data!$A:$BY,75,FALSE)</f>
        <v>34.25</v>
      </c>
      <c r="M9" s="176">
        <f>VLOOKUP($A9,data!$A:$BY,76,FALSE)</f>
        <v>10</v>
      </c>
      <c r="N9" s="177">
        <f>VLOOKUP($A9,data!$A:$BY,77,FALSE)</f>
        <v>33.090000000000003</v>
      </c>
      <c r="O9" s="345"/>
      <c r="P9" s="177">
        <f t="shared" si="0"/>
        <v>0</v>
      </c>
    </row>
    <row r="10" spans="1:16" ht="24.75" customHeight="1" x14ac:dyDescent="0.25">
      <c r="A10" t="s">
        <v>62</v>
      </c>
      <c r="B10" s="552"/>
      <c r="C10" s="561" t="s">
        <v>1242</v>
      </c>
      <c r="D10" s="121" t="s">
        <v>1236</v>
      </c>
      <c r="E10" s="122" t="s">
        <v>515</v>
      </c>
      <c r="F10" s="123">
        <f>VLOOKUP($A10,data!$A:$BY,69,FALSE)</f>
        <v>32.49</v>
      </c>
      <c r="G10" s="124">
        <f>VLOOKUP($A10,data!$A:$BY,70,FALSE)</f>
        <v>3</v>
      </c>
      <c r="H10" s="125">
        <f>VLOOKUP($A10,data!$A:$BY,71,FALSE)</f>
        <v>31.25</v>
      </c>
      <c r="I10" s="124">
        <f>VLOOKUP($A10,data!$A:$BY,72,FALSE)</f>
        <v>5</v>
      </c>
      <c r="J10" s="125">
        <f>VLOOKUP($A10,data!$A:$BY,73,FALSE)</f>
        <v>30.49</v>
      </c>
      <c r="K10" s="124">
        <f>VLOOKUP($A10,data!$A:$BY,74,FALSE)</f>
        <v>7</v>
      </c>
      <c r="L10" s="125">
        <f>VLOOKUP($A10,data!$A:$BY,75,FALSE)</f>
        <v>29.99</v>
      </c>
      <c r="M10" s="124">
        <f>VLOOKUP($A10,data!$A:$BY,76,FALSE)</f>
        <v>10</v>
      </c>
      <c r="N10" s="125">
        <f>VLOOKUP($A10,data!$A:$BY,77,FALSE)</f>
        <v>28.69</v>
      </c>
      <c r="O10" s="332"/>
      <c r="P10" s="125">
        <f t="shared" si="0"/>
        <v>0</v>
      </c>
    </row>
    <row r="11" spans="1:16" ht="24.75" customHeight="1" x14ac:dyDescent="0.25">
      <c r="A11" t="s">
        <v>64</v>
      </c>
      <c r="B11" s="551"/>
      <c r="C11" s="562">
        <v>0</v>
      </c>
      <c r="D11" s="104" t="s">
        <v>1238</v>
      </c>
      <c r="E11" s="105" t="s">
        <v>517</v>
      </c>
      <c r="F11" s="108">
        <f>VLOOKUP($A11,data!$A:$BY,69,FALSE)</f>
        <v>37.49</v>
      </c>
      <c r="G11" s="110">
        <f>VLOOKUP($A11,data!$A:$BY,70,FALSE)</f>
        <v>3</v>
      </c>
      <c r="H11" s="111">
        <f>VLOOKUP($A11,data!$A:$BY,71,FALSE)</f>
        <v>35.99</v>
      </c>
      <c r="I11" s="110">
        <f>VLOOKUP($A11,data!$A:$BY,72,FALSE)</f>
        <v>5</v>
      </c>
      <c r="J11" s="111">
        <f>VLOOKUP($A11,data!$A:$BY,73,FALSE)</f>
        <v>35.15</v>
      </c>
      <c r="K11" s="110">
        <f>VLOOKUP($A11,data!$A:$BY,74,FALSE)</f>
        <v>7</v>
      </c>
      <c r="L11" s="111">
        <f>VLOOKUP($A11,data!$A:$BY,75,FALSE)</f>
        <v>34.25</v>
      </c>
      <c r="M11" s="110">
        <f>VLOOKUP($A11,data!$A:$BY,76,FALSE)</f>
        <v>10</v>
      </c>
      <c r="N11" s="111">
        <f>VLOOKUP($A11,data!$A:$BY,77,FALSE)</f>
        <v>33.090000000000003</v>
      </c>
      <c r="O11" s="331"/>
      <c r="P11" s="111">
        <f t="shared" si="0"/>
        <v>0</v>
      </c>
    </row>
    <row r="12" spans="1:16" ht="24.75" customHeight="1" x14ac:dyDescent="0.25">
      <c r="A12" t="s">
        <v>66</v>
      </c>
      <c r="B12" s="552"/>
      <c r="C12" s="525" t="s">
        <v>1243</v>
      </c>
      <c r="D12" s="59" t="s">
        <v>1237</v>
      </c>
      <c r="E12" s="60" t="s">
        <v>519</v>
      </c>
      <c r="F12" s="173">
        <f>VLOOKUP($A12,data!$A:$BY,69,FALSE)</f>
        <v>41.29</v>
      </c>
      <c r="G12" s="127">
        <f>VLOOKUP($A12,data!$A:$BY,70,FALSE)</f>
        <v>3</v>
      </c>
      <c r="H12" s="57">
        <f>VLOOKUP($A12,data!$A:$BY,71,FALSE)</f>
        <v>39.49</v>
      </c>
      <c r="I12" s="127">
        <f>VLOOKUP($A12,data!$A:$BY,72,FALSE)</f>
        <v>5</v>
      </c>
      <c r="J12" s="57">
        <f>VLOOKUP($A12,data!$A:$BY,73,FALSE)</f>
        <v>38.49</v>
      </c>
      <c r="K12" s="127">
        <f>VLOOKUP($A12,data!$A:$BY,74,FALSE)</f>
        <v>7</v>
      </c>
      <c r="L12" s="57">
        <f>VLOOKUP($A12,data!$A:$BY,75,FALSE)</f>
        <v>37.49</v>
      </c>
      <c r="M12" s="127">
        <f>VLOOKUP($A12,data!$A:$BY,76,FALSE)</f>
        <v>10</v>
      </c>
      <c r="N12" s="57">
        <f>VLOOKUP($A12,data!$A:$BY,77,FALSE)</f>
        <v>36.450000000000003</v>
      </c>
      <c r="O12" s="346"/>
      <c r="P12" s="57">
        <f t="shared" si="0"/>
        <v>0</v>
      </c>
    </row>
    <row r="13" spans="1:16" ht="24.75" customHeight="1" x14ac:dyDescent="0.25">
      <c r="A13" t="s">
        <v>68</v>
      </c>
      <c r="B13" s="551"/>
      <c r="C13" s="549">
        <v>0</v>
      </c>
      <c r="D13" s="104" t="s">
        <v>1239</v>
      </c>
      <c r="E13" s="105" t="s">
        <v>521</v>
      </c>
      <c r="F13" s="108">
        <f>VLOOKUP($A13,data!$A:$BY,69,FALSE)</f>
        <v>75.69</v>
      </c>
      <c r="G13" s="110">
        <f>VLOOKUP($A13,data!$A:$BY,70,FALSE)</f>
        <v>3</v>
      </c>
      <c r="H13" s="111">
        <f>VLOOKUP($A13,data!$A:$BY,71,FALSE)</f>
        <v>71.989999999999995</v>
      </c>
      <c r="I13" s="110">
        <f>VLOOKUP($A13,data!$A:$BY,72,FALSE)</f>
        <v>5</v>
      </c>
      <c r="J13" s="111">
        <f>VLOOKUP($A13,data!$A:$BY,73,FALSE)</f>
        <v>70.489999999999995</v>
      </c>
      <c r="K13" s="110">
        <f>VLOOKUP($A13,data!$A:$BY,74,FALSE)</f>
        <v>7</v>
      </c>
      <c r="L13" s="111">
        <f>VLOOKUP($A13,data!$A:$BY,75,FALSE)</f>
        <v>68.989999999999995</v>
      </c>
      <c r="M13" s="110">
        <f>VLOOKUP($A13,data!$A:$BY,76,FALSE)</f>
        <v>10</v>
      </c>
      <c r="N13" s="111">
        <f>VLOOKUP($A13,data!$A:$BY,77,FALSE)</f>
        <v>66.790000000000006</v>
      </c>
      <c r="O13" s="331"/>
      <c r="P13" s="111">
        <f t="shared" si="0"/>
        <v>0</v>
      </c>
    </row>
    <row r="14" spans="1:16" ht="49.5" customHeight="1" x14ac:dyDescent="0.25">
      <c r="A14" t="s">
        <v>67</v>
      </c>
      <c r="B14" s="86"/>
      <c r="C14" s="84" t="s">
        <v>1720</v>
      </c>
      <c r="D14" s="155" t="s">
        <v>1719</v>
      </c>
      <c r="E14" s="157" t="s">
        <v>520</v>
      </c>
      <c r="F14" s="156">
        <f>VLOOKUP($A14,data!$A:$BY,69,FALSE)</f>
        <v>55.05</v>
      </c>
      <c r="G14" s="65">
        <f>VLOOKUP($A14,data!$A:$BY,70,FALSE)</f>
        <v>3</v>
      </c>
      <c r="H14" s="158">
        <f>VLOOKUP($A14,data!$A:$BY,71,FALSE)</f>
        <v>52.25</v>
      </c>
      <c r="I14" s="65">
        <f>VLOOKUP($A14,data!$A:$BY,72,FALSE)</f>
        <v>5</v>
      </c>
      <c r="J14" s="158">
        <f>VLOOKUP($A14,data!$A:$BY,73,FALSE)</f>
        <v>50.99</v>
      </c>
      <c r="K14" s="65">
        <f>VLOOKUP($A14,data!$A:$BY,74,FALSE)</f>
        <v>7</v>
      </c>
      <c r="L14" s="158">
        <f>VLOOKUP($A14,data!$A:$BY,75,FALSE)</f>
        <v>49.99</v>
      </c>
      <c r="M14" s="65">
        <f>VLOOKUP($A14,data!$A:$BY,76,FALSE)</f>
        <v>10</v>
      </c>
      <c r="N14" s="158">
        <f>VLOOKUP($A14,data!$A:$BY,77,FALSE)</f>
        <v>48.55</v>
      </c>
      <c r="O14" s="328"/>
      <c r="P14" s="66">
        <f t="shared" si="0"/>
        <v>0</v>
      </c>
    </row>
    <row r="15" spans="1:16" ht="49.5" customHeight="1" x14ac:dyDescent="0.25">
      <c r="A15" t="s">
        <v>70</v>
      </c>
      <c r="B15" s="162"/>
      <c r="C15" s="456" t="s">
        <v>1723</v>
      </c>
      <c r="D15" s="104" t="s">
        <v>1721</v>
      </c>
      <c r="E15" s="105" t="s">
        <v>523</v>
      </c>
      <c r="F15" s="163">
        <f>VLOOKUP($A15,data!$A:$BY,69,FALSE)</f>
        <v>105.35</v>
      </c>
      <c r="G15" s="110">
        <f>VLOOKUP($A15,data!$A:$BY,70,FALSE)</f>
        <v>3</v>
      </c>
      <c r="H15" s="111">
        <f>VLOOKUP($A15,data!$A:$BY,71,FALSE)</f>
        <v>99.25</v>
      </c>
      <c r="I15" s="110">
        <f>VLOOKUP($A15,data!$A:$BY,72,FALSE)</f>
        <v>5</v>
      </c>
      <c r="J15" s="111">
        <f>VLOOKUP($A15,data!$A:$BY,73,FALSE)</f>
        <v>97.99</v>
      </c>
      <c r="K15" s="110">
        <f>VLOOKUP($A15,data!$A:$BY,74,FALSE)</f>
        <v>7</v>
      </c>
      <c r="L15" s="111">
        <f>VLOOKUP($A15,data!$A:$BY,75,FALSE)</f>
        <v>95.99</v>
      </c>
      <c r="M15" s="110">
        <f>VLOOKUP($A15,data!$A:$BY,76,FALSE)</f>
        <v>10</v>
      </c>
      <c r="N15" s="111">
        <f>VLOOKUP($A15,data!$A:$BY,77,FALSE)</f>
        <v>92.95</v>
      </c>
      <c r="O15" s="331"/>
      <c r="P15" s="111">
        <f t="shared" si="0"/>
        <v>0</v>
      </c>
    </row>
    <row r="16" spans="1:16" ht="49.5" customHeight="1" thickBot="1" x14ac:dyDescent="0.3">
      <c r="A16" t="s">
        <v>69</v>
      </c>
      <c r="B16" s="86"/>
      <c r="C16" s="84" t="s">
        <v>1724</v>
      </c>
      <c r="D16" s="155" t="s">
        <v>1722</v>
      </c>
      <c r="E16" s="63" t="s">
        <v>522</v>
      </c>
      <c r="F16" s="64">
        <f>VLOOKUP($A16,data!$A:$BY,69,FALSE)</f>
        <v>152.38999999999999</v>
      </c>
      <c r="G16" s="65">
        <f>VLOOKUP($A16,data!$A:$BY,70,FALSE)</f>
        <v>3</v>
      </c>
      <c r="H16" s="66">
        <f>VLOOKUP($A16,data!$A:$BY,71,FALSE)</f>
        <v>142.99</v>
      </c>
      <c r="I16" s="65">
        <f>VLOOKUP($A16,data!$A:$BY,72,FALSE)</f>
        <v>5</v>
      </c>
      <c r="J16" s="66">
        <f>VLOOKUP($A16,data!$A:$BY,73,FALSE)</f>
        <v>140.25</v>
      </c>
      <c r="K16" s="65">
        <f>VLOOKUP($A16,data!$A:$BY,74,FALSE)</f>
        <v>7</v>
      </c>
      <c r="L16" s="66">
        <f>VLOOKUP($A16,data!$A:$BY,75,FALSE)</f>
        <v>137.49</v>
      </c>
      <c r="M16" s="65">
        <f>VLOOKUP($A16,data!$A:$BY,76,FALSE)</f>
        <v>10</v>
      </c>
      <c r="N16" s="66">
        <f>VLOOKUP($A16,data!$A:$BY,77,FALSE)</f>
        <v>134.44999999999999</v>
      </c>
      <c r="O16" s="328"/>
      <c r="P16" s="66">
        <f t="shared" si="0"/>
        <v>0</v>
      </c>
    </row>
    <row r="17" spans="1:16" ht="15.75" thickBot="1" x14ac:dyDescent="0.3">
      <c r="B17" s="429"/>
      <c r="C17" s="170"/>
      <c r="D17" s="171"/>
      <c r="E17" s="171"/>
      <c r="F17" s="140"/>
      <c r="G17" s="172"/>
      <c r="H17" s="140"/>
      <c r="I17" s="172"/>
      <c r="J17" s="140"/>
      <c r="K17" s="172"/>
      <c r="L17" s="140"/>
      <c r="M17" s="172"/>
      <c r="N17" s="140"/>
      <c r="O17" s="171"/>
      <c r="P17" s="140"/>
    </row>
    <row r="18" spans="1:16" ht="24.75" customHeight="1" x14ac:dyDescent="0.25">
      <c r="A18" t="s">
        <v>60</v>
      </c>
      <c r="B18" s="554"/>
      <c r="C18" s="501" t="s">
        <v>1244</v>
      </c>
      <c r="D18" s="39" t="s">
        <v>1240</v>
      </c>
      <c r="E18" s="37" t="s">
        <v>513</v>
      </c>
      <c r="F18" s="32">
        <f>VLOOKUP($A18,data!$A:$BY,69,FALSE)</f>
        <v>22.49</v>
      </c>
      <c r="G18" s="33">
        <f>VLOOKUP($A18,data!$A:$BY,70,FALSE)</f>
        <v>2</v>
      </c>
      <c r="H18" s="34">
        <f>VLOOKUP($A18,data!$A:$BY,71,FALSE)</f>
        <v>21.49</v>
      </c>
      <c r="I18" s="33">
        <f>VLOOKUP($A18,data!$A:$BY,72,FALSE)</f>
        <v>5</v>
      </c>
      <c r="J18" s="34">
        <f>VLOOKUP($A18,data!$A:$BY,73,FALSE)</f>
        <v>20.99</v>
      </c>
      <c r="K18" s="33">
        <f>VLOOKUP($A18,data!$A:$BY,74,FALSE)</f>
        <v>7</v>
      </c>
      <c r="L18" s="34">
        <f>VLOOKUP($A18,data!$A:$BY,75,FALSE)</f>
        <v>20.49</v>
      </c>
      <c r="M18" s="33">
        <f>VLOOKUP($A18,data!$A:$BY,76,FALSE)</f>
        <v>10</v>
      </c>
      <c r="N18" s="34">
        <f>VLOOKUP($A18,data!$A:$BY,77,FALSE)</f>
        <v>19.79</v>
      </c>
      <c r="O18" s="326"/>
      <c r="P18" s="34">
        <f>IF(O18=0,0,IF(O18&gt;(M18-1),(N18*O18),IF(O18&gt;(K18-1),(L18*O18),IF(O18&gt;(I18-1),(J18*O18),IF(O18&gt;(G18-1),(H18*O18),F18*O18)))))</f>
        <v>0</v>
      </c>
    </row>
    <row r="19" spans="1:16" ht="24.75" customHeight="1" thickBot="1" x14ac:dyDescent="0.3">
      <c r="A19" t="s">
        <v>61</v>
      </c>
      <c r="B19" s="560"/>
      <c r="C19" s="502">
        <v>0</v>
      </c>
      <c r="D19" s="51" t="s">
        <v>1241</v>
      </c>
      <c r="E19" s="52" t="s">
        <v>514</v>
      </c>
      <c r="F19" s="53">
        <f>VLOOKUP($A19,data!$A:$BY,69,FALSE)</f>
        <v>26.99</v>
      </c>
      <c r="G19" s="54">
        <f>VLOOKUP($A19,data!$A:$BY,70,FALSE)</f>
        <v>2</v>
      </c>
      <c r="H19" s="55">
        <f>VLOOKUP($A19,data!$A:$BY,71,FALSE)</f>
        <v>25.99</v>
      </c>
      <c r="I19" s="54">
        <f>VLOOKUP($A19,data!$A:$BY,72,FALSE)</f>
        <v>5</v>
      </c>
      <c r="J19" s="55">
        <f>VLOOKUP($A19,data!$A:$BY,73,FALSE)</f>
        <v>25.25</v>
      </c>
      <c r="K19" s="54">
        <f>VLOOKUP($A19,data!$A:$BY,74,FALSE)</f>
        <v>7</v>
      </c>
      <c r="L19" s="55">
        <f>VLOOKUP($A19,data!$A:$BY,75,FALSE)</f>
        <v>24.85</v>
      </c>
      <c r="M19" s="54">
        <f>VLOOKUP($A19,data!$A:$BY,76,FALSE)</f>
        <v>10</v>
      </c>
      <c r="N19" s="55">
        <f>VLOOKUP($A19,data!$A:$BY,77,FALSE)</f>
        <v>23.85</v>
      </c>
      <c r="O19" s="327"/>
      <c r="P19" s="55">
        <f>IF(O19=0,0,IF(O19&gt;(M19-1),(N19*O19),IF(O19&gt;(K19-1),(L19*O19),IF(O19&gt;(I19-1),(J19*O19),IF(O19&gt;(G19-1),(H19*O19),F19*O19)))))</f>
        <v>0</v>
      </c>
    </row>
  </sheetData>
  <sheetProtection algorithmName="SHA-512" hashValue="jm2xZIqYovK8GL3UOqHr0AxQ0CYfnwIZqYNlfOlKoqFJSVQ8Z6ySUiQ1Lko1SfX+5qdwaRCyrgeMOK5aPN39cA==" saltValue="A8V5Wj1cFaeFxRnIBTSMyg==" spinCount="100000" sheet="1" objects="1" scenarios="1" selectLockedCells="1"/>
  <mergeCells count="16">
    <mergeCell ref="C18:C19"/>
    <mergeCell ref="B18:B19"/>
    <mergeCell ref="B8:B9"/>
    <mergeCell ref="C8:C9"/>
    <mergeCell ref="B12:B13"/>
    <mergeCell ref="C12:C13"/>
    <mergeCell ref="B10:B11"/>
    <mergeCell ref="C10:C11"/>
    <mergeCell ref="O3:O4"/>
    <mergeCell ref="P3:P4"/>
    <mergeCell ref="B3:E3"/>
    <mergeCell ref="F3:F4"/>
    <mergeCell ref="G3:H3"/>
    <mergeCell ref="I3:J3"/>
    <mergeCell ref="K3:L3"/>
    <mergeCell ref="M3:N3"/>
  </mergeCells>
  <dataValidations count="1">
    <dataValidation type="whole" operator="greaterThan" allowBlank="1" showInputMessage="1" showErrorMessage="1" sqref="O5:O6 O8:O16 O18:O19">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showGridLine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85546875" customWidth="1"/>
    <col min="3" max="3" width="27.42578125" customWidth="1"/>
    <col min="4" max="4" width="13.85546875" customWidth="1"/>
    <col min="5" max="5" width="19" customWidth="1"/>
    <col min="6" max="6" width="8.28515625" style="3" customWidth="1"/>
    <col min="7" max="7" width="4.5703125" style="4" customWidth="1"/>
    <col min="8" max="8" width="6.5703125" style="3" customWidth="1"/>
    <col min="9" max="9" width="4.5703125" style="4" customWidth="1"/>
    <col min="10" max="10" width="6.5703125" style="3" customWidth="1"/>
    <col min="11" max="11" width="4.5703125" style="4" customWidth="1"/>
    <col min="12" max="12" width="6.5703125" style="3" customWidth="1"/>
    <col min="13" max="13" width="4.5703125" style="4" customWidth="1"/>
    <col min="14" max="14" width="6.5703125" style="3" customWidth="1"/>
    <col min="15" max="15" width="8" customWidth="1"/>
    <col min="16" max="16" width="9.140625" customWidth="1"/>
  </cols>
  <sheetData>
    <row r="1" spans="1:23" ht="16.5" x14ac:dyDescent="0.25">
      <c r="A1" s="325">
        <f>SUM(P5:P24)</f>
        <v>0</v>
      </c>
      <c r="B1" s="11" t="s">
        <v>1463</v>
      </c>
      <c r="C1" s="10"/>
    </row>
    <row r="2" spans="1:23" ht="15.75" thickBot="1" x14ac:dyDescent="0.3">
      <c r="A2" s="321">
        <f>SUM(O5:O24)</f>
        <v>0</v>
      </c>
      <c r="B2" s="2"/>
    </row>
    <row r="3" spans="1:23" ht="15" customHeight="1" x14ac:dyDescent="0.25">
      <c r="A3">
        <f>COUNT(O5)</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23" ht="15.75" thickBot="1" x14ac:dyDescent="0.3">
      <c r="A4">
        <f>COUNT(O6)</f>
        <v>0</v>
      </c>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c r="S4" s="94"/>
    </row>
    <row r="5" spans="1:23" ht="49.5" customHeight="1" x14ac:dyDescent="0.25">
      <c r="A5" t="s">
        <v>1464</v>
      </c>
      <c r="B5" s="220"/>
      <c r="C5" s="133" t="s">
        <v>1372</v>
      </c>
      <c r="D5" s="133" t="s">
        <v>1354</v>
      </c>
      <c r="E5" s="47" t="s">
        <v>449</v>
      </c>
      <c r="F5" s="120">
        <f>VLOOKUP($A5,data!$A:$BY,69,FALSE)</f>
        <v>43.29</v>
      </c>
      <c r="G5" s="49">
        <f>VLOOKUP($A5,data!$A:$BY,70,FALSE)</f>
        <v>3</v>
      </c>
      <c r="H5" s="50">
        <f>VLOOKUP($A5,data!$A:$BY,71,FALSE)</f>
        <v>42.99</v>
      </c>
      <c r="I5" s="49">
        <f>VLOOKUP($A5,data!$A:$BY,72,FALSE)</f>
        <v>5</v>
      </c>
      <c r="J5" s="50">
        <f>VLOOKUP($A5,data!$A:$BY,73,FALSE)</f>
        <v>41.99</v>
      </c>
      <c r="K5" s="49">
        <f>VLOOKUP($A5,data!$A:$BY,74,FALSE)</f>
        <v>10</v>
      </c>
      <c r="L5" s="50">
        <f>VLOOKUP($A5,data!$A:$BY,75,FALSE)</f>
        <v>40.99</v>
      </c>
      <c r="M5" s="49">
        <f>VLOOKUP($A5,data!$A:$BY,76,FALSE)</f>
        <v>20</v>
      </c>
      <c r="N5" s="50">
        <f>VLOOKUP($A5,data!$A:$BY,77,FALSE)</f>
        <v>38.99</v>
      </c>
      <c r="O5" s="330"/>
      <c r="P5" s="50">
        <f>IF(O5=0,0,IF(O5&gt;(M5-1),(N5*O5),IF(O5&gt;(K5-1),(L5*O5),IF(O5&gt;(I5-1),(J5*O5),IF(O5&gt;(G5-1),(H5*O5),F5*O5)))))</f>
        <v>0</v>
      </c>
      <c r="S5" s="94"/>
    </row>
    <row r="6" spans="1:23" ht="49.5" customHeight="1" thickBot="1" x14ac:dyDescent="0.3">
      <c r="A6" t="s">
        <v>1465</v>
      </c>
      <c r="B6" s="231"/>
      <c r="C6" s="193" t="s">
        <v>1378</v>
      </c>
      <c r="D6" s="159" t="s">
        <v>1354</v>
      </c>
      <c r="E6" s="106" t="s">
        <v>450</v>
      </c>
      <c r="F6" s="257">
        <f>VLOOKUP($A6,data!$A:$BY,69,FALSE)</f>
        <v>86.59</v>
      </c>
      <c r="G6" s="112">
        <f>VLOOKUP($A6,data!$A:$BY,70,FALSE)</f>
        <v>5</v>
      </c>
      <c r="H6" s="113">
        <f>VLOOKUP($A6,data!$A:$BY,71,FALSE)</f>
        <v>85.99</v>
      </c>
      <c r="I6" s="112">
        <f>VLOOKUP($A6,data!$A:$BY,72,FALSE)</f>
        <v>5</v>
      </c>
      <c r="J6" s="113">
        <f>VLOOKUP($A6,data!$A:$BY,73,FALSE)</f>
        <v>84.99</v>
      </c>
      <c r="K6" s="112">
        <f>VLOOKUP($A6,data!$A:$BY,74,FALSE)</f>
        <v>10</v>
      </c>
      <c r="L6" s="113">
        <f>VLOOKUP($A6,data!$A:$BY,75,FALSE)</f>
        <v>81.99</v>
      </c>
      <c r="M6" s="112">
        <f>VLOOKUP($A6,data!$A:$BY,76,FALSE)</f>
        <v>20</v>
      </c>
      <c r="N6" s="113">
        <f>VLOOKUP($A6,data!$A:$BY,77,FALSE)</f>
        <v>77.989999999999995</v>
      </c>
      <c r="O6" s="329"/>
      <c r="P6" s="113">
        <f>IF(O6=0,0,IF(O6&gt;(M6-1),(N6*O6),IF(O6&gt;(K6-1),(L6*O6),IF(O6&gt;(I6-1),(J6*O6),IF(O6&gt;(G6-1),(H6*O6),F6*O6)))))</f>
        <v>0</v>
      </c>
      <c r="S6" s="94"/>
    </row>
    <row r="7" spans="1:23" ht="15.75" thickBot="1" x14ac:dyDescent="0.3">
      <c r="A7" s="234"/>
      <c r="B7" s="235"/>
      <c r="C7" s="235"/>
      <c r="D7" s="235"/>
      <c r="E7" s="235"/>
      <c r="F7" s="236"/>
      <c r="G7" s="237"/>
      <c r="H7" s="238"/>
      <c r="I7" s="237"/>
      <c r="J7" s="238"/>
      <c r="K7" s="237"/>
      <c r="L7" s="238"/>
      <c r="M7" s="237"/>
      <c r="N7" s="238"/>
      <c r="O7" s="236"/>
      <c r="P7" s="236"/>
      <c r="S7" s="94"/>
    </row>
    <row r="8" spans="1:23" ht="49.5" customHeight="1" x14ac:dyDescent="0.25">
      <c r="A8" t="s">
        <v>1466</v>
      </c>
      <c r="B8" s="220"/>
      <c r="C8" s="215" t="s">
        <v>1353</v>
      </c>
      <c r="D8" s="46" t="s">
        <v>1354</v>
      </c>
      <c r="E8" s="275" t="s">
        <v>448</v>
      </c>
      <c r="F8" s="120">
        <f>VLOOKUP($A8,data!$A:$BY,69,FALSE)</f>
        <v>11.75</v>
      </c>
      <c r="G8" s="49">
        <f>VLOOKUP($A8,data!$A:$BY,70,FALSE)</f>
        <v>5</v>
      </c>
      <c r="H8" s="56">
        <f>VLOOKUP($A8,data!$A:$BY,71,FALSE)</f>
        <v>10.35</v>
      </c>
      <c r="I8" s="49">
        <f>VLOOKUP($A8,data!$A:$BY,72,FALSE)</f>
        <v>10</v>
      </c>
      <c r="J8" s="56">
        <f>VLOOKUP($A8,data!$A:$BY,73,FALSE)</f>
        <v>9.65</v>
      </c>
      <c r="K8" s="49">
        <f>VLOOKUP($A8,data!$A:$BY,74,FALSE)</f>
        <v>15</v>
      </c>
      <c r="L8" s="56">
        <f>VLOOKUP($A8,data!$A:$BY,75,FALSE)</f>
        <v>8.99</v>
      </c>
      <c r="M8" s="49">
        <f>VLOOKUP($A8,data!$A:$BY,76,FALSE)</f>
        <v>25</v>
      </c>
      <c r="N8" s="56">
        <f>VLOOKUP($A8,data!$A:$BY,77,FALSE)</f>
        <v>5.89</v>
      </c>
      <c r="O8" s="330"/>
      <c r="P8" s="50">
        <f>IF(O8=0,0,IF(O8&gt;(M8-1),(N8*O8),IF(O8&gt;(K8-1),(L8*O8),IF(O8&gt;(I8-1),(J8*O8),IF(O8&gt;(G8-1),(H8*O8),F8*O8)))))</f>
        <v>0</v>
      </c>
      <c r="S8" s="94"/>
    </row>
    <row r="9" spans="1:23" ht="49.5" customHeight="1" x14ac:dyDescent="0.25">
      <c r="A9" t="s">
        <v>1467</v>
      </c>
      <c r="B9" s="276"/>
      <c r="C9" s="218" t="s">
        <v>1356</v>
      </c>
      <c r="D9" s="104" t="s">
        <v>1354</v>
      </c>
      <c r="E9" s="279" t="s">
        <v>451</v>
      </c>
      <c r="F9" s="108">
        <f>VLOOKUP($A9,data!$A:$BY,69,FALSE)</f>
        <v>11.95</v>
      </c>
      <c r="G9" s="110">
        <f>VLOOKUP($A9,data!$A:$BY,70,FALSE)</f>
        <v>5</v>
      </c>
      <c r="H9" s="109">
        <f>VLOOKUP($A9,data!$A:$BY,71,FALSE)</f>
        <v>10.59</v>
      </c>
      <c r="I9" s="110">
        <f>VLOOKUP($A9,data!$A:$BY,72,FALSE)</f>
        <v>10</v>
      </c>
      <c r="J9" s="109">
        <f>VLOOKUP($A9,data!$A:$BY,73,FALSE)</f>
        <v>9.89</v>
      </c>
      <c r="K9" s="110">
        <f>VLOOKUP($A9,data!$A:$BY,74,FALSE)</f>
        <v>15</v>
      </c>
      <c r="L9" s="109">
        <f>VLOOKUP($A9,data!$A:$BY,75,FALSE)</f>
        <v>9.19</v>
      </c>
      <c r="M9" s="110">
        <f>VLOOKUP($A9,data!$A:$BY,76,FALSE)</f>
        <v>25</v>
      </c>
      <c r="N9" s="109">
        <f>VLOOKUP($A9,data!$A:$BY,77,FALSE)</f>
        <v>6.19</v>
      </c>
      <c r="O9" s="331"/>
      <c r="P9" s="111">
        <f>IF(O9=0,0,IF(O9&gt;(M9-1),(N9*O9),IF(O9&gt;(K9-1),(L9*O9),IF(O9&gt;(I9-1),(J9*O9),IF(O9&gt;(G9-1),(H9*O9),F9*O9)))))</f>
        <v>0</v>
      </c>
      <c r="S9" s="94"/>
    </row>
    <row r="10" spans="1:23" ht="49.5" customHeight="1" x14ac:dyDescent="0.25">
      <c r="A10" t="s">
        <v>1468</v>
      </c>
      <c r="B10" s="211"/>
      <c r="C10" s="210" t="s">
        <v>1357</v>
      </c>
      <c r="D10" s="155" t="s">
        <v>1354</v>
      </c>
      <c r="E10" s="63" t="s">
        <v>454</v>
      </c>
      <c r="F10" s="156">
        <f>VLOOKUP($A10,data!$A:$BY,69,FALSE)</f>
        <v>12.29</v>
      </c>
      <c r="G10" s="65">
        <f>VLOOKUP($A10,data!$A:$BY,70,FALSE)</f>
        <v>5</v>
      </c>
      <c r="H10" s="66">
        <f>VLOOKUP($A10,data!$A:$BY,71,FALSE)</f>
        <v>10.85</v>
      </c>
      <c r="I10" s="65">
        <f>VLOOKUP($A10,data!$A:$BY,72,FALSE)</f>
        <v>10</v>
      </c>
      <c r="J10" s="66">
        <f>VLOOKUP($A10,data!$A:$BY,73,FALSE)</f>
        <v>10.15</v>
      </c>
      <c r="K10" s="65">
        <f>VLOOKUP($A10,data!$A:$BY,74,FALSE)</f>
        <v>15</v>
      </c>
      <c r="L10" s="66">
        <f>VLOOKUP($A10,data!$A:$BY,75,FALSE)</f>
        <v>9.39</v>
      </c>
      <c r="M10" s="65">
        <f>VLOOKUP($A10,data!$A:$BY,76,FALSE)</f>
        <v>25</v>
      </c>
      <c r="N10" s="66">
        <f>VLOOKUP($A10,data!$A:$BY,77,FALSE)</f>
        <v>7.45</v>
      </c>
      <c r="O10" s="328"/>
      <c r="P10" s="66">
        <f>IF(O10=0,0,IF(O10&gt;(M10-1),(N10*O10),IF(O10&gt;(K10-1),(L10*O10),IF(O10&gt;(I10-1),(J10*O10),IF(O10&gt;(G10-1),(H10*O10),F10*O10)))))</f>
        <v>0</v>
      </c>
      <c r="S10" s="94"/>
    </row>
    <row r="11" spans="1:23" ht="49.5" customHeight="1" thickBot="1" x14ac:dyDescent="0.3">
      <c r="A11" t="s">
        <v>1469</v>
      </c>
      <c r="B11" s="231"/>
      <c r="C11" s="193" t="s">
        <v>1358</v>
      </c>
      <c r="D11" s="159" t="s">
        <v>1354</v>
      </c>
      <c r="E11" s="106" t="s">
        <v>458</v>
      </c>
      <c r="F11" s="257">
        <f>VLOOKUP($A11,data!$A:$BY,69,FALSE)</f>
        <v>15.89</v>
      </c>
      <c r="G11" s="112">
        <f>VLOOKUP($A11,data!$A:$BY,70,FALSE)</f>
        <v>5</v>
      </c>
      <c r="H11" s="113">
        <f>VLOOKUP($A11,data!$A:$BY,71,FALSE)</f>
        <v>14.05</v>
      </c>
      <c r="I11" s="112">
        <f>VLOOKUP($A11,data!$A:$BY,72,FALSE)</f>
        <v>10</v>
      </c>
      <c r="J11" s="113">
        <f>VLOOKUP($A11,data!$A:$BY,73,FALSE)</f>
        <v>13.09</v>
      </c>
      <c r="K11" s="112">
        <f>VLOOKUP($A11,data!$A:$BY,74,FALSE)</f>
        <v>15</v>
      </c>
      <c r="L11" s="113">
        <f>VLOOKUP($A11,data!$A:$BY,75,FALSE)</f>
        <v>12.15</v>
      </c>
      <c r="M11" s="112">
        <f>VLOOKUP($A11,data!$A:$BY,76,FALSE)</f>
        <v>25</v>
      </c>
      <c r="N11" s="113">
        <f>VLOOKUP($A11,data!$A:$BY,77,FALSE)</f>
        <v>10.09</v>
      </c>
      <c r="O11" s="329"/>
      <c r="P11" s="113">
        <f>IF(O11=0,0,IF(O11&gt;(M11-1),(N11*O11),IF(O11&gt;(K11-1),(L11*O11),IF(O11&gt;(I11-1),(J11*O11),IF(O11&gt;(G11-1),(H11*O11),F11*O11)))))</f>
        <v>0</v>
      </c>
      <c r="S11" s="94"/>
    </row>
    <row r="12" spans="1:23" ht="15.75" thickBot="1" x14ac:dyDescent="0.3">
      <c r="A12" s="234"/>
      <c r="B12" s="271"/>
      <c r="C12" s="250"/>
      <c r="D12" s="254"/>
      <c r="E12" s="254"/>
      <c r="F12" s="255"/>
      <c r="G12" s="256"/>
      <c r="H12" s="255"/>
      <c r="I12" s="256"/>
      <c r="J12" s="255"/>
      <c r="K12" s="256"/>
      <c r="L12" s="255"/>
      <c r="M12" s="256"/>
      <c r="N12" s="255"/>
      <c r="O12" s="254"/>
      <c r="P12" s="255"/>
    </row>
    <row r="13" spans="1:23" ht="49.5" customHeight="1" thickBot="1" x14ac:dyDescent="0.3">
      <c r="A13" t="s">
        <v>1470</v>
      </c>
      <c r="B13" s="220"/>
      <c r="C13" s="249" t="s">
        <v>1379</v>
      </c>
      <c r="D13" s="46" t="s">
        <v>1355</v>
      </c>
      <c r="E13" s="47" t="s">
        <v>452</v>
      </c>
      <c r="F13" s="120">
        <f>VLOOKUP($A13,data!$A:$BY,69,FALSE)</f>
        <v>19.55</v>
      </c>
      <c r="G13" s="49">
        <f>VLOOKUP($A13,data!$A:$BY,70,FALSE)</f>
        <v>5</v>
      </c>
      <c r="H13" s="50">
        <f>VLOOKUP($A13,data!$A:$BY,71,FALSE)</f>
        <v>17.25</v>
      </c>
      <c r="I13" s="49">
        <f>VLOOKUP($A13,data!$A:$BY,72,FALSE)</f>
        <v>10</v>
      </c>
      <c r="J13" s="50">
        <f>VLOOKUP($A13,data!$A:$BY,73,FALSE)</f>
        <v>16.09</v>
      </c>
      <c r="K13" s="49">
        <f>VLOOKUP($A13,data!$A:$BY,74,FALSE)</f>
        <v>15</v>
      </c>
      <c r="L13" s="50">
        <f>VLOOKUP($A13,data!$A:$BY,75,FALSE)</f>
        <v>14.95</v>
      </c>
      <c r="M13" s="49">
        <f>VLOOKUP($A13,data!$A:$BY,76,FALSE)</f>
        <v>25</v>
      </c>
      <c r="N13" s="50">
        <f>VLOOKUP($A13,data!$A:$BY,77,FALSE)</f>
        <v>12.45</v>
      </c>
      <c r="O13" s="330"/>
      <c r="P13" s="50">
        <f>IF(O13=0,0,IF(O13&gt;(M13-1),(N13*O13),IF(O13&gt;(K13-1),(L13*O13),IF(O13&gt;(I13-1),(J13*O13),IF(O13&gt;(G13-1),(H13*O13),F13*O13)))))</f>
        <v>0</v>
      </c>
      <c r="R13" s="94"/>
      <c r="S13" s="94"/>
      <c r="T13" s="94"/>
      <c r="U13" s="94"/>
      <c r="V13" s="94"/>
      <c r="W13" s="94"/>
    </row>
    <row r="14" spans="1:23" ht="49.5" customHeight="1" thickBot="1" x14ac:dyDescent="0.3">
      <c r="A14" t="s">
        <v>1471</v>
      </c>
      <c r="B14" s="283"/>
      <c r="C14" s="230" t="s">
        <v>1381</v>
      </c>
      <c r="D14" s="30" t="s">
        <v>1355</v>
      </c>
      <c r="E14" s="31" t="s">
        <v>455</v>
      </c>
      <c r="F14" s="284">
        <f>VLOOKUP($A14,data!$A:$BY,69,FALSE)</f>
        <v>19.55</v>
      </c>
      <c r="G14" s="43">
        <f>VLOOKUP($A14,data!$A:$BY,70,FALSE)</f>
        <v>5</v>
      </c>
      <c r="H14" s="44">
        <f>VLOOKUP($A14,data!$A:$BY,71,FALSE)</f>
        <v>17.25</v>
      </c>
      <c r="I14" s="43">
        <f>VLOOKUP($A14,data!$A:$BY,72,FALSE)</f>
        <v>10</v>
      </c>
      <c r="J14" s="44">
        <f>VLOOKUP($A14,data!$A:$BY,73,FALSE)</f>
        <v>16.09</v>
      </c>
      <c r="K14" s="43">
        <f>VLOOKUP($A14,data!$A:$BY,74,FALSE)</f>
        <v>15</v>
      </c>
      <c r="L14" s="44">
        <f>VLOOKUP($A14,data!$A:$BY,75,FALSE)</f>
        <v>14.95</v>
      </c>
      <c r="M14" s="43">
        <f>VLOOKUP($A14,data!$A:$BY,76,FALSE)</f>
        <v>25</v>
      </c>
      <c r="N14" s="44">
        <f>VLOOKUP($A14,data!$A:$BY,77,FALSE)</f>
        <v>12.45</v>
      </c>
      <c r="O14" s="333"/>
      <c r="P14" s="44">
        <f>IF(O14=0,0,IF(O14&gt;(M14-1),(N14*O14),IF(O14&gt;(K14-1),(L14*O14),IF(O14&gt;(I14-1),(J14*O14),IF(O14&gt;(G14-1),(H14*O14),F14*O14)))))</f>
        <v>0</v>
      </c>
      <c r="R14" s="94"/>
      <c r="S14" s="94"/>
      <c r="T14" s="94"/>
      <c r="U14" s="94"/>
      <c r="V14" s="94"/>
      <c r="W14" s="94"/>
    </row>
    <row r="15" spans="1:23" x14ac:dyDescent="0.25">
      <c r="A15" s="234"/>
      <c r="B15" s="437"/>
      <c r="C15" s="295"/>
      <c r="D15" s="350"/>
      <c r="E15" s="350"/>
      <c r="F15" s="117"/>
      <c r="G15" s="351"/>
      <c r="H15" s="117"/>
      <c r="I15" s="351"/>
      <c r="J15" s="117"/>
      <c r="K15" s="351"/>
      <c r="L15" s="117"/>
      <c r="M15" s="351"/>
      <c r="N15" s="117"/>
      <c r="O15" s="350"/>
      <c r="P15" s="117"/>
    </row>
    <row r="16" spans="1:23" ht="49.5" customHeight="1" thickBot="1" x14ac:dyDescent="0.3">
      <c r="A16" t="s">
        <v>1475</v>
      </c>
      <c r="B16" s="409"/>
      <c r="C16" s="411" t="s">
        <v>1478</v>
      </c>
      <c r="D16" s="59" t="s">
        <v>1473</v>
      </c>
      <c r="E16" s="60" t="s">
        <v>453</v>
      </c>
      <c r="F16" s="173">
        <f>VLOOKUP($A16,data!$A:$BY,69,FALSE)</f>
        <v>17.149999999999999</v>
      </c>
      <c r="G16" s="127">
        <f>VLOOKUP($A16,data!$A:$BY,70,FALSE)</f>
        <v>5</v>
      </c>
      <c r="H16" s="57">
        <f>VLOOKUP($A16,data!$A:$BY,71,FALSE)</f>
        <v>15.19</v>
      </c>
      <c r="I16" s="127">
        <f>VLOOKUP($A16,data!$A:$BY,72,FALSE)</f>
        <v>10</v>
      </c>
      <c r="J16" s="57">
        <f>VLOOKUP($A16,data!$A:$BY,73,FALSE)</f>
        <v>14.19</v>
      </c>
      <c r="K16" s="127">
        <f>VLOOKUP($A16,data!$A:$BY,74,FALSE)</f>
        <v>15</v>
      </c>
      <c r="L16" s="57">
        <f>VLOOKUP($A16,data!$A:$BY,75,FALSE)</f>
        <v>13.19</v>
      </c>
      <c r="M16" s="127">
        <f>VLOOKUP($A16,data!$A:$BY,76,FALSE)</f>
        <v>25</v>
      </c>
      <c r="N16" s="57">
        <f>VLOOKUP($A16,data!$A:$BY,77,FALSE)</f>
        <v>9.65</v>
      </c>
      <c r="O16" s="346"/>
      <c r="P16" s="57">
        <f>IF(O16=0,0,IF(O16&gt;(M16-1),(N16*O16),IF(O16&gt;(K16-1),(L16*O16),IF(O16&gt;(I16-1),(J16*O16),IF(O16&gt;(G16-1),(H16*O16),F16*O16)))))</f>
        <v>0</v>
      </c>
      <c r="R16" s="94"/>
      <c r="S16" s="94"/>
      <c r="T16" s="94"/>
      <c r="U16" s="94"/>
      <c r="V16" s="94"/>
      <c r="W16" s="94"/>
    </row>
    <row r="17" spans="1:23" ht="49.5" customHeight="1" x14ac:dyDescent="0.25">
      <c r="A17" t="s">
        <v>1476</v>
      </c>
      <c r="B17" s="220"/>
      <c r="C17" s="501" t="s">
        <v>1472</v>
      </c>
      <c r="D17" s="39" t="s">
        <v>1473</v>
      </c>
      <c r="E17" s="37" t="s">
        <v>456</v>
      </c>
      <c r="F17" s="107">
        <f>VLOOKUP($A17,data!$A:$BY,69,FALSE)</f>
        <v>17.149999999999999</v>
      </c>
      <c r="G17" s="33">
        <f>VLOOKUP($A17,data!$A:$BY,70,FALSE)</f>
        <v>5</v>
      </c>
      <c r="H17" s="34">
        <f>VLOOKUP($A17,data!$A:$BY,71,FALSE)</f>
        <v>15.19</v>
      </c>
      <c r="I17" s="33">
        <f>VLOOKUP($A17,data!$A:$BY,72,FALSE)</f>
        <v>10</v>
      </c>
      <c r="J17" s="34">
        <f>VLOOKUP($A17,data!$A:$BY,73,FALSE)</f>
        <v>14.19</v>
      </c>
      <c r="K17" s="33">
        <f>VLOOKUP($A17,data!$A:$BY,74,FALSE)</f>
        <v>15</v>
      </c>
      <c r="L17" s="34">
        <f>VLOOKUP($A17,data!$A:$BY,75,FALSE)</f>
        <v>13.19</v>
      </c>
      <c r="M17" s="33">
        <f>VLOOKUP($A17,data!$A:$BY,76,FALSE)</f>
        <v>25</v>
      </c>
      <c r="N17" s="34">
        <f>VLOOKUP($A17,data!$A:$BY,77,FALSE)</f>
        <v>9.65</v>
      </c>
      <c r="O17" s="326"/>
      <c r="P17" s="34">
        <f>IF(O17=0,0,IF(O17&gt;(M17-1),(N17*O17),IF(O17&gt;(K17-1),(L17*O17),IF(O17&gt;(I17-1),(J17*O17),IF(O17&gt;(G17-1),(H17*O17),F17*O17)))))</f>
        <v>0</v>
      </c>
      <c r="R17" s="94"/>
      <c r="S17" s="94"/>
      <c r="T17" s="94"/>
      <c r="U17" s="94"/>
      <c r="V17" s="94"/>
      <c r="W17" s="94"/>
    </row>
    <row r="18" spans="1:23" ht="49.5" customHeight="1" thickBot="1" x14ac:dyDescent="0.3">
      <c r="A18" t="s">
        <v>1477</v>
      </c>
      <c r="B18" s="231"/>
      <c r="C18" s="502"/>
      <c r="D18" s="51" t="s">
        <v>1474</v>
      </c>
      <c r="E18" s="52" t="s">
        <v>457</v>
      </c>
      <c r="F18" s="126">
        <f>VLOOKUP($A18,data!$A:$BY,69,FALSE)</f>
        <v>17.850000000000001</v>
      </c>
      <c r="G18" s="54">
        <f>VLOOKUP($A18,data!$A:$BY,70,FALSE)</f>
        <v>5</v>
      </c>
      <c r="H18" s="55">
        <f>VLOOKUP($A18,data!$A:$BY,71,FALSE)</f>
        <v>15.75</v>
      </c>
      <c r="I18" s="54">
        <f>VLOOKUP($A18,data!$A:$BY,72,FALSE)</f>
        <v>10</v>
      </c>
      <c r="J18" s="55">
        <f>VLOOKUP($A18,data!$A:$BY,73,FALSE)</f>
        <v>14.69</v>
      </c>
      <c r="K18" s="54">
        <f>VLOOKUP($A18,data!$A:$BY,74,FALSE)</f>
        <v>15</v>
      </c>
      <c r="L18" s="55">
        <f>VLOOKUP($A18,data!$A:$BY,75,FALSE)</f>
        <v>13.65</v>
      </c>
      <c r="M18" s="54">
        <f>VLOOKUP($A18,data!$A:$BY,76,FALSE)</f>
        <v>25</v>
      </c>
      <c r="N18" s="55">
        <f>VLOOKUP($A18,data!$A:$BY,77,FALSE)</f>
        <v>10.39</v>
      </c>
      <c r="O18" s="327"/>
      <c r="P18" s="55">
        <f>IF(O18=0,0,IF(O18&gt;(M18-1),(N18*O18),IF(O18&gt;(K18-1),(L18*O18),IF(O18&gt;(I18-1),(J18*O18),IF(O18&gt;(G18-1),(H18*O18),F18*O18)))))</f>
        <v>0</v>
      </c>
      <c r="R18" s="94"/>
      <c r="S18" s="94"/>
      <c r="T18" s="94"/>
      <c r="U18" s="94"/>
      <c r="V18" s="94"/>
      <c r="W18" s="94"/>
    </row>
    <row r="19" spans="1:23" ht="15.75" thickBot="1" x14ac:dyDescent="0.3">
      <c r="A19" s="234"/>
      <c r="B19" s="263"/>
      <c r="C19" s="264"/>
      <c r="D19" s="254"/>
      <c r="E19" s="254"/>
      <c r="F19" s="255"/>
      <c r="G19" s="256"/>
      <c r="H19" s="255"/>
      <c r="I19" s="256"/>
      <c r="J19" s="255"/>
      <c r="K19" s="256"/>
      <c r="L19" s="255"/>
      <c r="M19" s="256"/>
      <c r="N19" s="255"/>
      <c r="O19" s="254"/>
      <c r="P19" s="255"/>
    </row>
    <row r="20" spans="1:23" ht="49.5" customHeight="1" x14ac:dyDescent="0.25">
      <c r="A20" t="s">
        <v>1479</v>
      </c>
      <c r="B20" s="220"/>
      <c r="C20" s="522" t="s">
        <v>1123</v>
      </c>
      <c r="D20" s="448" t="s">
        <v>1393</v>
      </c>
      <c r="E20" s="37" t="s">
        <v>459</v>
      </c>
      <c r="F20" s="107">
        <f>VLOOKUP($A20,data!$A:$BY,69,FALSE)</f>
        <v>9.49</v>
      </c>
      <c r="G20" s="33">
        <f>VLOOKUP($A20,data!$A:$BY,70,FALSE)</f>
        <v>5</v>
      </c>
      <c r="H20" s="34">
        <f>VLOOKUP($A20,data!$A:$BY,71,FALSE)</f>
        <v>8.39</v>
      </c>
      <c r="I20" s="33">
        <f>VLOOKUP($A20,data!$A:$BY,72,FALSE)</f>
        <v>10</v>
      </c>
      <c r="J20" s="34">
        <f>VLOOKUP($A20,data!$A:$BY,73,FALSE)</f>
        <v>7.85</v>
      </c>
      <c r="K20" s="33">
        <f>VLOOKUP($A20,data!$A:$BY,74,FALSE)</f>
        <v>15</v>
      </c>
      <c r="L20" s="34">
        <f>VLOOKUP($A20,data!$A:$BY,75,FALSE)</f>
        <v>7.29</v>
      </c>
      <c r="M20" s="33">
        <f>VLOOKUP($A20,data!$A:$BY,76,FALSE)</f>
        <v>25</v>
      </c>
      <c r="N20" s="34">
        <f>VLOOKUP($A20,data!$A:$BY,77,FALSE)</f>
        <v>6.39</v>
      </c>
      <c r="O20" s="326"/>
      <c r="P20" s="34">
        <f>IF(O20=0,0,IF(O20&gt;(M20-1),(N20*O20),IF(O20&gt;(K20-1),(L20*O20),IF(O20&gt;(I20-1),(J20*O20),IF(O20&gt;(G20-1),(H20*O20),F20*O20)))))</f>
        <v>0</v>
      </c>
      <c r="R20" s="94"/>
      <c r="S20" s="94"/>
      <c r="T20" s="94"/>
      <c r="U20" s="94"/>
      <c r="V20" s="94"/>
      <c r="W20" s="94"/>
    </row>
    <row r="21" spans="1:23" ht="49.5" customHeight="1" thickBot="1" x14ac:dyDescent="0.3">
      <c r="A21" t="s">
        <v>1480</v>
      </c>
      <c r="B21" s="231"/>
      <c r="C21" s="523"/>
      <c r="D21" s="183" t="s">
        <v>1394</v>
      </c>
      <c r="E21" s="52" t="s">
        <v>463</v>
      </c>
      <c r="F21" s="126">
        <f>VLOOKUP($A21,data!$A:$BY,69,FALSE)</f>
        <v>10.99</v>
      </c>
      <c r="G21" s="54">
        <f>VLOOKUP($A21,data!$A:$BY,70,FALSE)</f>
        <v>5</v>
      </c>
      <c r="H21" s="55">
        <f>VLOOKUP($A21,data!$A:$BY,71,FALSE)</f>
        <v>8.99</v>
      </c>
      <c r="I21" s="54">
        <f>VLOOKUP($A21,data!$A:$BY,72,FALSE)</f>
        <v>10</v>
      </c>
      <c r="J21" s="55">
        <f>VLOOKUP($A21,data!$A:$BY,73,FALSE)</f>
        <v>7.99</v>
      </c>
      <c r="K21" s="54">
        <f>VLOOKUP($A21,data!$A:$BY,74,FALSE)</f>
        <v>15</v>
      </c>
      <c r="L21" s="55">
        <f>VLOOKUP($A21,data!$A:$BY,75,FALSE)</f>
        <v>6.99</v>
      </c>
      <c r="M21" s="54">
        <f>VLOOKUP($A21,data!$A:$BY,76,FALSE)</f>
        <v>25</v>
      </c>
      <c r="N21" s="55">
        <f>VLOOKUP($A21,data!$A:$BY,77,FALSE)</f>
        <v>6.05</v>
      </c>
      <c r="O21" s="327"/>
      <c r="P21" s="55">
        <f>IF(O21=0,0,IF(O21&gt;(M21-1),(N21*O21),IF(O21&gt;(K21-1),(L21*O21),IF(O21&gt;(I21-1),(J21*O21),IF(O21&gt;(G21-1),(H21*O21),F21*O21)))))</f>
        <v>0</v>
      </c>
      <c r="R21" s="94"/>
      <c r="S21" s="94"/>
      <c r="T21" s="94"/>
      <c r="U21" s="94"/>
      <c r="V21" s="94"/>
      <c r="W21" s="94"/>
    </row>
    <row r="22" spans="1:23" ht="49.5" customHeight="1" thickBot="1" x14ac:dyDescent="0.3">
      <c r="A22" t="s">
        <v>1481</v>
      </c>
      <c r="B22" s="206"/>
      <c r="C22" s="457" t="s">
        <v>1753</v>
      </c>
      <c r="D22" s="159" t="s">
        <v>1398</v>
      </c>
      <c r="E22" s="106" t="s">
        <v>461</v>
      </c>
      <c r="F22" s="160">
        <f>VLOOKUP($A22,data!$A:$BY,69,FALSE)</f>
        <v>7.85</v>
      </c>
      <c r="G22" s="112">
        <f>VLOOKUP($A22,data!$A:$BY,70,FALSE)</f>
        <v>5</v>
      </c>
      <c r="H22" s="113">
        <f>VLOOKUP($A22,data!$A:$BY,71,FALSE)</f>
        <v>6.89</v>
      </c>
      <c r="I22" s="112">
        <f>VLOOKUP($A22,data!$A:$BY,72,FALSE)</f>
        <v>10</v>
      </c>
      <c r="J22" s="113">
        <f>VLOOKUP($A22,data!$A:$BY,73,FALSE)</f>
        <v>6.45</v>
      </c>
      <c r="K22" s="112">
        <f>VLOOKUP($A22,data!$A:$BY,74,FALSE)</f>
        <v>15</v>
      </c>
      <c r="L22" s="113">
        <f>VLOOKUP($A22,data!$A:$BY,75,FALSE)</f>
        <v>5.99</v>
      </c>
      <c r="M22" s="112">
        <f>VLOOKUP($A22,data!$A:$BY,76,FALSE)</f>
        <v>25</v>
      </c>
      <c r="N22" s="113">
        <f>VLOOKUP($A22,data!$A:$BY,77,FALSE)</f>
        <v>4.95</v>
      </c>
      <c r="O22" s="329"/>
      <c r="P22" s="113">
        <f>IF(O22=0,0,IF(O22&gt;(M22-1),(N22*O22),IF(O22&gt;(K22-1),(L22*O22),IF(O22&gt;(I22-1),(J22*O22),IF(O22&gt;(G22-1),(H22*O22),F22*O22)))))</f>
        <v>0</v>
      </c>
      <c r="R22" s="94"/>
      <c r="S22" s="94"/>
      <c r="T22" s="94"/>
      <c r="U22" s="94"/>
      <c r="V22" s="94"/>
      <c r="W22" s="94"/>
    </row>
    <row r="23" spans="1:23" ht="49.5" customHeight="1" x14ac:dyDescent="0.25">
      <c r="A23" t="s">
        <v>1482</v>
      </c>
      <c r="B23" s="220"/>
      <c r="C23" s="522" t="s">
        <v>1395</v>
      </c>
      <c r="D23" s="133" t="s">
        <v>1397</v>
      </c>
      <c r="E23" s="47" t="s">
        <v>462</v>
      </c>
      <c r="F23" s="120">
        <f>VLOOKUP($A23,data!$A:$BY,69,FALSE)</f>
        <v>5.35</v>
      </c>
      <c r="G23" s="49">
        <f>VLOOKUP($A23,data!$A:$BY,70,FALSE)</f>
        <v>5</v>
      </c>
      <c r="H23" s="50">
        <f>VLOOKUP($A23,data!$A:$BY,71,FALSE)</f>
        <v>4.79</v>
      </c>
      <c r="I23" s="49">
        <f>VLOOKUP($A23,data!$A:$BY,72,FALSE)</f>
        <v>10</v>
      </c>
      <c r="J23" s="50">
        <f>VLOOKUP($A23,data!$A:$BY,73,FALSE)</f>
        <v>4.45</v>
      </c>
      <c r="K23" s="49">
        <f>VLOOKUP($A23,data!$A:$BY,74,FALSE)</f>
        <v>15</v>
      </c>
      <c r="L23" s="50">
        <f>VLOOKUP($A23,data!$A:$BY,75,FALSE)</f>
        <v>4.1500000000000004</v>
      </c>
      <c r="M23" s="49">
        <f>VLOOKUP($A23,data!$A:$BY,76,FALSE)</f>
        <v>25</v>
      </c>
      <c r="N23" s="50">
        <f>VLOOKUP($A23,data!$A:$BY,77,FALSE)</f>
        <v>2.59</v>
      </c>
      <c r="O23" s="330"/>
      <c r="P23" s="50">
        <f>IF(O23=0,0,IF(O23&gt;(M23-1),(N23*O23),IF(O23&gt;(K23-1),(L23*O23),IF(O23&gt;(I23-1),(J23*O23),IF(O23&gt;(G23-1),(H23*O23),F23*O23)))))</f>
        <v>0</v>
      </c>
      <c r="R23" s="94"/>
      <c r="S23" s="94"/>
      <c r="T23" s="94"/>
      <c r="U23" s="94"/>
      <c r="V23" s="94"/>
      <c r="W23" s="94"/>
    </row>
    <row r="24" spans="1:23" ht="49.5" customHeight="1" thickBot="1" x14ac:dyDescent="0.3">
      <c r="A24" t="s">
        <v>1483</v>
      </c>
      <c r="B24" s="231"/>
      <c r="C24" s="523"/>
      <c r="D24" s="457" t="s">
        <v>1396</v>
      </c>
      <c r="E24" s="106" t="s">
        <v>460</v>
      </c>
      <c r="F24" s="257">
        <f>VLOOKUP($A24,data!$A:$BY,69,FALSE)</f>
        <v>6.39</v>
      </c>
      <c r="G24" s="112">
        <f>VLOOKUP($A24,data!$A:$BY,70,FALSE)</f>
        <v>5</v>
      </c>
      <c r="H24" s="113">
        <f>VLOOKUP($A24,data!$A:$BY,71,FALSE)</f>
        <v>5.65</v>
      </c>
      <c r="I24" s="112">
        <f>VLOOKUP($A24,data!$A:$BY,72,FALSE)</f>
        <v>10</v>
      </c>
      <c r="J24" s="113">
        <f>VLOOKUP($A24,data!$A:$BY,73,FALSE)</f>
        <v>5.25</v>
      </c>
      <c r="K24" s="112">
        <f>VLOOKUP($A24,data!$A:$BY,74,FALSE)</f>
        <v>15</v>
      </c>
      <c r="L24" s="113">
        <f>VLOOKUP($A24,data!$A:$BY,75,FALSE)</f>
        <v>4.8899999999999997</v>
      </c>
      <c r="M24" s="112">
        <f>VLOOKUP($A24,data!$A:$BY,76,FALSE)</f>
        <v>25</v>
      </c>
      <c r="N24" s="113">
        <f>VLOOKUP($A24,data!$A:$BY,77,FALSE)</f>
        <v>2.99</v>
      </c>
      <c r="O24" s="329"/>
      <c r="P24" s="113">
        <f>IF(O24=0,0,IF(O24&gt;(M24-1),(N24*O24),IF(O24&gt;(K24-1),(L24*O24),IF(O24&gt;(I24-1),(J24*O24),IF(O24&gt;(G24-1),(H24*O24),F24*O24)))))</f>
        <v>0</v>
      </c>
      <c r="R24" s="94"/>
      <c r="S24" s="94"/>
      <c r="T24" s="94"/>
      <c r="U24" s="94"/>
      <c r="V24" s="94"/>
      <c r="W24" s="94"/>
    </row>
    <row r="25" spans="1:23" x14ac:dyDescent="0.25">
      <c r="S25" s="94"/>
    </row>
    <row r="26" spans="1:23" x14ac:dyDescent="0.25">
      <c r="S26" s="94"/>
    </row>
    <row r="28" spans="1:23" x14ac:dyDescent="0.25">
      <c r="S28" s="94"/>
    </row>
    <row r="29" spans="1:23" x14ac:dyDescent="0.25">
      <c r="S29" s="94"/>
    </row>
    <row r="30" spans="1:23" x14ac:dyDescent="0.25">
      <c r="S30" s="94"/>
    </row>
    <row r="31" spans="1:23" x14ac:dyDescent="0.25">
      <c r="S31" s="94"/>
    </row>
  </sheetData>
  <sheetProtection algorithmName="SHA-512" hashValue="GaWyIZN/k1XpYGAfR1E0lLDpX8rvLAEOrjhQjDPv0pnIomHPk7sryYdBjbhoV5wxQmtptz0mQCCiPNfPtATMcA==" saltValue="2TUoKJxp9Q5Fdby9lyeXWA==" spinCount="100000" sheet="1" objects="1" scenarios="1" selectLockedCells="1"/>
  <mergeCells count="11">
    <mergeCell ref="C23:C24"/>
    <mergeCell ref="C17:C18"/>
    <mergeCell ref="C20:C21"/>
    <mergeCell ref="O3:O4"/>
    <mergeCell ref="P3:P4"/>
    <mergeCell ref="B3:E3"/>
    <mergeCell ref="F3:F4"/>
    <mergeCell ref="G3:H3"/>
    <mergeCell ref="I3:J3"/>
    <mergeCell ref="K3:L3"/>
    <mergeCell ref="M3:N3"/>
  </mergeCells>
  <dataValidations count="1">
    <dataValidation type="whole" operator="greaterThan" allowBlank="1" showInputMessage="1" showErrorMessage="1" sqref="O5:O6 O8:O11 O13:O14 O16:O18 O20:O24">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85546875" customWidth="1"/>
    <col min="3" max="3" width="27.42578125" customWidth="1"/>
    <col min="4" max="4" width="13.85546875" customWidth="1"/>
    <col min="5" max="5" width="10.28515625" bestFit="1" customWidth="1"/>
    <col min="6" max="6" width="8.28515625" style="3" customWidth="1"/>
    <col min="7" max="7" width="4.5703125" style="4" customWidth="1"/>
    <col min="8" max="8" width="7.28515625" style="3" bestFit="1" customWidth="1"/>
    <col min="9" max="9" width="4.5703125" style="4" customWidth="1"/>
    <col min="10" max="10" width="7.28515625" style="3" bestFit="1" customWidth="1"/>
    <col min="11" max="11" width="4.5703125" style="4" customWidth="1"/>
    <col min="12" max="12" width="7.28515625" style="3" bestFit="1" customWidth="1"/>
    <col min="13" max="13" width="4.5703125" style="4" customWidth="1"/>
    <col min="14" max="14" width="7.28515625" style="3" bestFit="1" customWidth="1"/>
    <col min="15" max="15" width="8" customWidth="1"/>
    <col min="16" max="16" width="9.140625" customWidth="1"/>
  </cols>
  <sheetData>
    <row r="1" spans="1:23" ht="16.5" x14ac:dyDescent="0.25">
      <c r="A1" s="325">
        <f>SUM(P5:P25)</f>
        <v>0</v>
      </c>
      <c r="B1" s="11" t="s">
        <v>1503</v>
      </c>
      <c r="C1" s="10"/>
    </row>
    <row r="2" spans="1:23" ht="15.75" thickBot="1" x14ac:dyDescent="0.3">
      <c r="A2" s="321">
        <f>SUM(O5:O25)</f>
        <v>0</v>
      </c>
      <c r="B2" s="2"/>
    </row>
    <row r="3" spans="1:23" ht="15" customHeight="1" x14ac:dyDescent="0.25">
      <c r="A3">
        <f>COUNT(O5)</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23" ht="15.75" thickBot="1" x14ac:dyDescent="0.3">
      <c r="A4">
        <f>COUNT(O6)</f>
        <v>0</v>
      </c>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c r="S4" s="94"/>
    </row>
    <row r="5" spans="1:23" ht="49.5" customHeight="1" x14ac:dyDescent="0.25">
      <c r="A5" t="s">
        <v>1484</v>
      </c>
      <c r="B5" s="220"/>
      <c r="C5" s="133" t="s">
        <v>1372</v>
      </c>
      <c r="D5" s="133" t="s">
        <v>1354</v>
      </c>
      <c r="E5" s="47" t="s">
        <v>465</v>
      </c>
      <c r="F5" s="120">
        <f>VLOOKUP($A5,data!$A:$BY,69,FALSE)</f>
        <v>64.25</v>
      </c>
      <c r="G5" s="49">
        <f>VLOOKUP($A5,data!$A:$BY,70,FALSE)</f>
        <v>5</v>
      </c>
      <c r="H5" s="50">
        <f>VLOOKUP($A5,data!$A:$BY,71,FALSE)</f>
        <v>63.95</v>
      </c>
      <c r="I5" s="49">
        <f>VLOOKUP($A5,data!$A:$BY,72,FALSE)</f>
        <v>10</v>
      </c>
      <c r="J5" s="50">
        <f>VLOOKUP($A5,data!$A:$BY,73,FALSE)</f>
        <v>63.45</v>
      </c>
      <c r="K5" s="49">
        <f>VLOOKUP($A5,data!$A:$BY,74,FALSE)</f>
        <v>15</v>
      </c>
      <c r="L5" s="50">
        <f>VLOOKUP($A5,data!$A:$BY,75,FALSE)</f>
        <v>62.95</v>
      </c>
      <c r="M5" s="49">
        <f>VLOOKUP($A5,data!$A:$BY,76,FALSE)</f>
        <v>25</v>
      </c>
      <c r="N5" s="50">
        <f>VLOOKUP($A5,data!$A:$BY,77,FALSE)</f>
        <v>61.49</v>
      </c>
      <c r="O5" s="330"/>
      <c r="P5" s="50">
        <f>IF(O5=0,0,IF(O5&gt;(M5-1),(N5*O5),IF(O5&gt;(K5-1),(L5*O5),IF(O5&gt;(I5-1),(J5*O5),IF(O5&gt;(G5-1),(H5*O5),F5*O5)))))</f>
        <v>0</v>
      </c>
      <c r="S5" s="94"/>
    </row>
    <row r="6" spans="1:23" ht="49.5" customHeight="1" thickBot="1" x14ac:dyDescent="0.3">
      <c r="A6" t="s">
        <v>1485</v>
      </c>
      <c r="B6" s="231"/>
      <c r="C6" s="193" t="s">
        <v>1378</v>
      </c>
      <c r="D6" s="159" t="s">
        <v>1354</v>
      </c>
      <c r="E6" s="106" t="s">
        <v>466</v>
      </c>
      <c r="F6" s="257">
        <f>VLOOKUP($A6,data!$A:$BY,69,FALSE)</f>
        <v>123.99</v>
      </c>
      <c r="G6" s="112">
        <f>VLOOKUP($A6,data!$A:$BY,70,FALSE)</f>
        <v>5</v>
      </c>
      <c r="H6" s="113">
        <f>VLOOKUP($A6,data!$A:$BY,71,FALSE)</f>
        <v>121.99</v>
      </c>
      <c r="I6" s="112">
        <f>VLOOKUP($A6,data!$A:$BY,72,FALSE)</f>
        <v>10</v>
      </c>
      <c r="J6" s="113">
        <f>VLOOKUP($A6,data!$A:$BY,73,FALSE)</f>
        <v>119.99</v>
      </c>
      <c r="K6" s="112">
        <f>VLOOKUP($A6,data!$A:$BY,74,FALSE)</f>
        <v>15</v>
      </c>
      <c r="L6" s="113">
        <f>VLOOKUP($A6,data!$A:$BY,75,FALSE)</f>
        <v>119.49</v>
      </c>
      <c r="M6" s="112">
        <f>VLOOKUP($A6,data!$A:$BY,76,FALSE)</f>
        <v>25</v>
      </c>
      <c r="N6" s="113">
        <f>VLOOKUP($A6,data!$A:$BY,77,FALSE)</f>
        <v>118.05</v>
      </c>
      <c r="O6" s="329"/>
      <c r="P6" s="113">
        <f>IF(O6=0,0,IF(O6&gt;(M6-1),(N6*O6),IF(O6&gt;(K6-1),(L6*O6),IF(O6&gt;(I6-1),(J6*O6),IF(O6&gt;(G6-1),(H6*O6),F6*O6)))))</f>
        <v>0</v>
      </c>
      <c r="S6" s="94"/>
    </row>
    <row r="7" spans="1:23" ht="15.75" thickBot="1" x14ac:dyDescent="0.3">
      <c r="A7" s="234"/>
      <c r="B7" s="235"/>
      <c r="C7" s="235"/>
      <c r="D7" s="235"/>
      <c r="E7" s="235"/>
      <c r="F7" s="236"/>
      <c r="G7" s="237"/>
      <c r="H7" s="238"/>
      <c r="I7" s="237"/>
      <c r="J7" s="238"/>
      <c r="K7" s="237"/>
      <c r="L7" s="238"/>
      <c r="M7" s="237"/>
      <c r="N7" s="238"/>
      <c r="O7" s="236"/>
      <c r="P7" s="236"/>
      <c r="S7" s="94"/>
    </row>
    <row r="8" spans="1:23" ht="49.5" customHeight="1" x14ac:dyDescent="0.25">
      <c r="A8" t="s">
        <v>1486</v>
      </c>
      <c r="B8" s="220"/>
      <c r="C8" s="215" t="s">
        <v>1353</v>
      </c>
      <c r="D8" s="46" t="s">
        <v>1354</v>
      </c>
      <c r="E8" s="275" t="s">
        <v>464</v>
      </c>
      <c r="F8" s="120">
        <f>VLOOKUP($A8,data!$A:$BY,69,FALSE)</f>
        <v>29.49</v>
      </c>
      <c r="G8" s="49">
        <f>VLOOKUP($A8,data!$A:$BY,70,FALSE)</f>
        <v>5</v>
      </c>
      <c r="H8" s="56">
        <f>VLOOKUP($A8,data!$A:$BY,71,FALSE)</f>
        <v>26.05</v>
      </c>
      <c r="I8" s="49">
        <f>VLOOKUP($A8,data!$A:$BY,72,FALSE)</f>
        <v>10</v>
      </c>
      <c r="J8" s="56">
        <f>VLOOKUP($A8,data!$A:$BY,73,FALSE)</f>
        <v>24.29</v>
      </c>
      <c r="K8" s="49">
        <f>VLOOKUP($A8,data!$A:$BY,74,FALSE)</f>
        <v>15</v>
      </c>
      <c r="L8" s="56">
        <f>VLOOKUP($A8,data!$A:$BY,75,FALSE)</f>
        <v>22.55</v>
      </c>
      <c r="M8" s="49">
        <f>VLOOKUP($A8,data!$A:$BY,76,FALSE)</f>
        <v>25</v>
      </c>
      <c r="N8" s="56">
        <f>VLOOKUP($A8,data!$A:$BY,77,FALSE)</f>
        <v>20.65</v>
      </c>
      <c r="O8" s="330"/>
      <c r="P8" s="50">
        <f>IF(O8=0,0,IF(O8&gt;(M8-1),(N8*O8),IF(O8&gt;(K8-1),(L8*O8),IF(O8&gt;(I8-1),(J8*O8),IF(O8&gt;(G8-1),(H8*O8),F8*O8)))))</f>
        <v>0</v>
      </c>
      <c r="S8" s="94"/>
    </row>
    <row r="9" spans="1:23" ht="49.5" customHeight="1" x14ac:dyDescent="0.25">
      <c r="A9" t="s">
        <v>1487</v>
      </c>
      <c r="B9" s="276"/>
      <c r="C9" s="218" t="s">
        <v>1356</v>
      </c>
      <c r="D9" s="104" t="s">
        <v>1354</v>
      </c>
      <c r="E9" s="279" t="s">
        <v>467</v>
      </c>
      <c r="F9" s="108">
        <f>VLOOKUP($A9,data!$A:$BY,69,FALSE)</f>
        <v>33.79</v>
      </c>
      <c r="G9" s="110">
        <f>VLOOKUP($A9,data!$A:$BY,70,FALSE)</f>
        <v>5</v>
      </c>
      <c r="H9" s="109">
        <f>VLOOKUP($A9,data!$A:$BY,71,FALSE)</f>
        <v>29.85</v>
      </c>
      <c r="I9" s="110">
        <f>VLOOKUP($A9,data!$A:$BY,72,FALSE)</f>
        <v>10</v>
      </c>
      <c r="J9" s="109">
        <f>VLOOKUP($A9,data!$A:$BY,73,FALSE)</f>
        <v>27.85</v>
      </c>
      <c r="K9" s="110">
        <f>VLOOKUP($A9,data!$A:$BY,74,FALSE)</f>
        <v>15</v>
      </c>
      <c r="L9" s="109">
        <f>VLOOKUP($A9,data!$A:$BY,75,FALSE)</f>
        <v>25.85</v>
      </c>
      <c r="M9" s="110">
        <f>VLOOKUP($A9,data!$A:$BY,76,FALSE)</f>
        <v>25</v>
      </c>
      <c r="N9" s="109">
        <f>VLOOKUP($A9,data!$A:$BY,77,FALSE)</f>
        <v>22.39</v>
      </c>
      <c r="O9" s="331"/>
      <c r="P9" s="111">
        <f>IF(O9=0,0,IF(O9&gt;(M9-1),(N9*O9),IF(O9&gt;(K9-1),(L9*O9),IF(O9&gt;(I9-1),(J9*O9),IF(O9&gt;(G9-1),(H9*O9),F9*O9)))))</f>
        <v>0</v>
      </c>
      <c r="S9" s="94"/>
    </row>
    <row r="10" spans="1:23" ht="49.5" customHeight="1" x14ac:dyDescent="0.25">
      <c r="A10" t="s">
        <v>1488</v>
      </c>
      <c r="B10" s="211"/>
      <c r="C10" s="210" t="s">
        <v>1357</v>
      </c>
      <c r="D10" s="155" t="s">
        <v>1354</v>
      </c>
      <c r="E10" s="63" t="s">
        <v>472</v>
      </c>
      <c r="F10" s="156">
        <f>VLOOKUP($A10,data!$A:$BY,69,FALSE)</f>
        <v>35.29</v>
      </c>
      <c r="G10" s="65">
        <f>VLOOKUP($A10,data!$A:$BY,70,FALSE)</f>
        <v>5</v>
      </c>
      <c r="H10" s="66">
        <f>VLOOKUP($A10,data!$A:$BY,71,FALSE)</f>
        <v>31.15</v>
      </c>
      <c r="I10" s="65">
        <f>VLOOKUP($A10,data!$A:$BY,72,FALSE)</f>
        <v>10</v>
      </c>
      <c r="J10" s="66">
        <f>VLOOKUP($A10,data!$A:$BY,73,FALSE)</f>
        <v>29.09</v>
      </c>
      <c r="K10" s="65">
        <f>VLOOKUP($A10,data!$A:$BY,74,FALSE)</f>
        <v>15</v>
      </c>
      <c r="L10" s="66">
        <f>VLOOKUP($A10,data!$A:$BY,75,FALSE)</f>
        <v>26.99</v>
      </c>
      <c r="M10" s="65">
        <f>VLOOKUP($A10,data!$A:$BY,76,FALSE)</f>
        <v>25</v>
      </c>
      <c r="N10" s="66">
        <f>VLOOKUP($A10,data!$A:$BY,77,FALSE)</f>
        <v>25.19</v>
      </c>
      <c r="O10" s="328"/>
      <c r="P10" s="66">
        <f>IF(O10=0,0,IF(O10&gt;(M10-1),(N10*O10),IF(O10&gt;(K10-1),(L10*O10),IF(O10&gt;(I10-1),(J10*O10),IF(O10&gt;(G10-1),(H10*O10),F10*O10)))))</f>
        <v>0</v>
      </c>
      <c r="S10" s="94"/>
    </row>
    <row r="11" spans="1:23" ht="49.5" customHeight="1" thickBot="1" x14ac:dyDescent="0.3">
      <c r="A11" t="s">
        <v>1489</v>
      </c>
      <c r="B11" s="231"/>
      <c r="C11" s="193" t="s">
        <v>1358</v>
      </c>
      <c r="D11" s="159" t="s">
        <v>1354</v>
      </c>
      <c r="E11" s="106" t="s">
        <v>477</v>
      </c>
      <c r="F11" s="257">
        <f>VLOOKUP($A11,data!$A:$BY,69,FALSE)</f>
        <v>51.75</v>
      </c>
      <c r="G11" s="112">
        <f>VLOOKUP($A11,data!$A:$BY,70,FALSE)</f>
        <v>5</v>
      </c>
      <c r="H11" s="113">
        <f>VLOOKUP($A11,data!$A:$BY,71,FALSE)</f>
        <v>45.65</v>
      </c>
      <c r="I11" s="112">
        <f>VLOOKUP($A11,data!$A:$BY,72,FALSE)</f>
        <v>10</v>
      </c>
      <c r="J11" s="113">
        <f>VLOOKUP($A11,data!$A:$BY,73,FALSE)</f>
        <v>42.59</v>
      </c>
      <c r="K11" s="112">
        <f>VLOOKUP($A11,data!$A:$BY,74,FALSE)</f>
        <v>15</v>
      </c>
      <c r="L11" s="113">
        <f>VLOOKUP($A11,data!$A:$BY,75,FALSE)</f>
        <v>39.590000000000003</v>
      </c>
      <c r="M11" s="112">
        <f>VLOOKUP($A11,data!$A:$BY,76,FALSE)</f>
        <v>25</v>
      </c>
      <c r="N11" s="113">
        <f>VLOOKUP($A11,data!$A:$BY,77,FALSE)</f>
        <v>30.79</v>
      </c>
      <c r="O11" s="329"/>
      <c r="P11" s="113">
        <f>IF(O11=0,0,IF(O11&gt;(M11-1),(N11*O11),IF(O11&gt;(K11-1),(L11*O11),IF(O11&gt;(I11-1),(J11*O11),IF(O11&gt;(G11-1),(H11*O11),F11*O11)))))</f>
        <v>0</v>
      </c>
      <c r="S11" s="94"/>
    </row>
    <row r="12" spans="1:23" ht="15.75" thickBot="1" x14ac:dyDescent="0.3">
      <c r="A12" s="234"/>
      <c r="B12" s="437"/>
      <c r="C12" s="361"/>
      <c r="D12" s="350"/>
      <c r="E12" s="350"/>
      <c r="F12" s="117"/>
      <c r="G12" s="351"/>
      <c r="H12" s="117"/>
      <c r="I12" s="351"/>
      <c r="J12" s="117"/>
      <c r="K12" s="351"/>
      <c r="L12" s="117"/>
      <c r="M12" s="351"/>
      <c r="N12" s="117"/>
      <c r="O12" s="350"/>
      <c r="P12" s="117"/>
      <c r="S12" s="94"/>
    </row>
    <row r="13" spans="1:23" ht="49.5" customHeight="1" x14ac:dyDescent="0.25">
      <c r="A13" t="s">
        <v>1491</v>
      </c>
      <c r="B13" s="220"/>
      <c r="C13" s="133" t="s">
        <v>1379</v>
      </c>
      <c r="D13" s="46" t="s">
        <v>1355</v>
      </c>
      <c r="E13" s="47" t="s">
        <v>468</v>
      </c>
      <c r="F13" s="120">
        <f>VLOOKUP($A13,data!$A:$BY,69,FALSE)</f>
        <v>69.849999999999994</v>
      </c>
      <c r="G13" s="49">
        <f>VLOOKUP($A13,data!$A:$BY,70,FALSE)</f>
        <v>5</v>
      </c>
      <c r="H13" s="50">
        <f>VLOOKUP($A13,data!$A:$BY,71,FALSE)</f>
        <v>61.65</v>
      </c>
      <c r="I13" s="49">
        <f>VLOOKUP($A13,data!$A:$BY,72,FALSE)</f>
        <v>10</v>
      </c>
      <c r="J13" s="50">
        <f>VLOOKUP($A13,data!$A:$BY,73,FALSE)</f>
        <v>57.55</v>
      </c>
      <c r="K13" s="49">
        <f>VLOOKUP($A13,data!$A:$BY,74,FALSE)</f>
        <v>15</v>
      </c>
      <c r="L13" s="50">
        <f>VLOOKUP($A13,data!$A:$BY,75,FALSE)</f>
        <v>53.45</v>
      </c>
      <c r="M13" s="49">
        <f>VLOOKUP($A13,data!$A:$BY,76,FALSE)</f>
        <v>25</v>
      </c>
      <c r="N13" s="50">
        <f>VLOOKUP($A13,data!$A:$BY,77,FALSE)</f>
        <v>40.75</v>
      </c>
      <c r="O13" s="330"/>
      <c r="P13" s="50">
        <f>IF(O13=0,0,IF(O13&gt;(M13-1),(N13*O13),IF(O13&gt;(K13-1),(L13*O13),IF(O13&gt;(I13-1),(J13*O13),IF(O13&gt;(G13-1),(H13*O13),F13*O13)))))</f>
        <v>0</v>
      </c>
      <c r="R13" s="94"/>
      <c r="S13" s="94"/>
      <c r="T13" s="94"/>
      <c r="U13" s="94"/>
      <c r="V13" s="94"/>
      <c r="W13" s="94"/>
    </row>
    <row r="14" spans="1:23" ht="49.5" customHeight="1" thickBot="1" x14ac:dyDescent="0.3">
      <c r="A14" t="s">
        <v>1492</v>
      </c>
      <c r="B14" s="231"/>
      <c r="C14" s="416" t="s">
        <v>1381</v>
      </c>
      <c r="D14" s="159" t="s">
        <v>1355</v>
      </c>
      <c r="E14" s="106" t="s">
        <v>473</v>
      </c>
      <c r="F14" s="257">
        <f>VLOOKUP($A14,data!$A:$BY,69,FALSE)</f>
        <v>69.849999999999994</v>
      </c>
      <c r="G14" s="112">
        <f>VLOOKUP($A14,data!$A:$BY,70,FALSE)</f>
        <v>5</v>
      </c>
      <c r="H14" s="113">
        <f>VLOOKUP($A14,data!$A:$BY,71,FALSE)</f>
        <v>61.65</v>
      </c>
      <c r="I14" s="112">
        <f>VLOOKUP($A14,data!$A:$BY,72,FALSE)</f>
        <v>10</v>
      </c>
      <c r="J14" s="113">
        <f>VLOOKUP($A14,data!$A:$BY,73,FALSE)</f>
        <v>57.55</v>
      </c>
      <c r="K14" s="112">
        <f>VLOOKUP($A14,data!$A:$BY,74,FALSE)</f>
        <v>15</v>
      </c>
      <c r="L14" s="113">
        <f>VLOOKUP($A14,data!$A:$BY,75,FALSE)</f>
        <v>53.45</v>
      </c>
      <c r="M14" s="112">
        <f>VLOOKUP($A14,data!$A:$BY,76,FALSE)</f>
        <v>25</v>
      </c>
      <c r="N14" s="113">
        <f>VLOOKUP($A14,data!$A:$BY,77,FALSE)</f>
        <v>40.75</v>
      </c>
      <c r="O14" s="329"/>
      <c r="P14" s="113">
        <f>IF(O14=0,0,IF(O14&gt;(M14-1),(N14*O14),IF(O14&gt;(K14-1),(L14*O14),IF(O14&gt;(I14-1),(J14*O14),IF(O14&gt;(G14-1),(H14*O14),F14*O14)))))</f>
        <v>0</v>
      </c>
      <c r="R14" s="94"/>
      <c r="S14" s="94"/>
      <c r="T14" s="94"/>
      <c r="U14" s="94"/>
      <c r="V14" s="94"/>
      <c r="W14" s="94"/>
    </row>
    <row r="15" spans="1:23" x14ac:dyDescent="0.25">
      <c r="A15" s="234"/>
      <c r="B15" s="437"/>
      <c r="C15" s="361"/>
      <c r="D15" s="350"/>
      <c r="E15" s="350"/>
      <c r="F15" s="117"/>
      <c r="G15" s="351"/>
      <c r="H15" s="117"/>
      <c r="I15" s="351"/>
      <c r="J15" s="117"/>
      <c r="K15" s="351"/>
      <c r="L15" s="117"/>
      <c r="M15" s="351"/>
      <c r="N15" s="117"/>
      <c r="O15" s="350"/>
      <c r="P15" s="117"/>
      <c r="R15" s="94"/>
      <c r="S15" s="94"/>
      <c r="T15" s="94"/>
      <c r="U15" s="94"/>
      <c r="V15" s="94"/>
      <c r="W15" s="94"/>
    </row>
    <row r="16" spans="1:23" ht="49.5" customHeight="1" x14ac:dyDescent="0.25">
      <c r="A16" t="s">
        <v>1493</v>
      </c>
      <c r="B16" s="409"/>
      <c r="C16" s="547" t="s">
        <v>1478</v>
      </c>
      <c r="D16" s="59" t="s">
        <v>1473</v>
      </c>
      <c r="E16" s="60" t="s">
        <v>469</v>
      </c>
      <c r="F16" s="173">
        <f>VLOOKUP($A16,data!$A:$BY,69,FALSE)</f>
        <v>46.09</v>
      </c>
      <c r="G16" s="127">
        <f>VLOOKUP($A16,data!$A:$BY,70,FALSE)</f>
        <v>5</v>
      </c>
      <c r="H16" s="57">
        <f>VLOOKUP($A16,data!$A:$BY,71,FALSE)</f>
        <v>40.65</v>
      </c>
      <c r="I16" s="127">
        <f>VLOOKUP($A16,data!$A:$BY,72,FALSE)</f>
        <v>10</v>
      </c>
      <c r="J16" s="57">
        <f>VLOOKUP($A16,data!$A:$BY,73,FALSE)</f>
        <v>37.950000000000003</v>
      </c>
      <c r="K16" s="127">
        <f>VLOOKUP($A16,data!$A:$BY,74,FALSE)</f>
        <v>15</v>
      </c>
      <c r="L16" s="57">
        <f>VLOOKUP($A16,data!$A:$BY,75,FALSE)</f>
        <v>35.25</v>
      </c>
      <c r="M16" s="127">
        <f>VLOOKUP($A16,data!$A:$BY,76,FALSE)</f>
        <v>25</v>
      </c>
      <c r="N16" s="57">
        <f>VLOOKUP($A16,data!$A:$BY,77,FALSE)</f>
        <v>22.19</v>
      </c>
      <c r="O16" s="346"/>
      <c r="P16" s="57">
        <f t="shared" ref="P16:P21" si="0">IF(O16=0,0,IF(O16&gt;(M16-1),(N16*O16),IF(O16&gt;(K16-1),(L16*O16),IF(O16&gt;(I16-1),(J16*O16),IF(O16&gt;(G16-1),(H16*O16),F16*O16)))))</f>
        <v>0</v>
      </c>
      <c r="R16" s="94"/>
      <c r="S16" s="94"/>
      <c r="T16" s="94"/>
      <c r="U16" s="94"/>
      <c r="V16" s="94"/>
      <c r="W16" s="94"/>
    </row>
    <row r="17" spans="1:23" ht="49.5" customHeight="1" x14ac:dyDescent="0.25">
      <c r="A17" t="s">
        <v>1494</v>
      </c>
      <c r="B17" s="276"/>
      <c r="C17" s="521"/>
      <c r="D17" s="104" t="s">
        <v>1474</v>
      </c>
      <c r="E17" s="105" t="s">
        <v>470</v>
      </c>
      <c r="F17" s="108">
        <f>VLOOKUP($A17,data!$A:$BY,69,FALSE)</f>
        <v>119.93010200000001</v>
      </c>
      <c r="G17" s="110">
        <f>VLOOKUP($A17,data!$A:$BY,70,FALSE)</f>
        <v>5</v>
      </c>
      <c r="H17" s="111">
        <f>VLOOKUP($A17,data!$A:$BY,71,FALSE)</f>
        <v>105.6253401</v>
      </c>
      <c r="I17" s="110">
        <f>VLOOKUP($A17,data!$A:$BY,72,FALSE)</f>
        <v>10</v>
      </c>
      <c r="J17" s="111">
        <f>VLOOKUP($A17,data!$A:$BY,73,FALSE)</f>
        <v>98.728401360000007</v>
      </c>
      <c r="K17" s="110">
        <f>VLOOKUP($A17,data!$A:$BY,74,FALSE)</f>
        <v>15</v>
      </c>
      <c r="L17" s="111">
        <f>VLOOKUP($A17,data!$A:$BY,75,FALSE)</f>
        <v>91.678197280000006</v>
      </c>
      <c r="M17" s="110">
        <f>VLOOKUP($A17,data!$A:$BY,76,FALSE)</f>
        <v>25</v>
      </c>
      <c r="N17" s="111">
        <f>VLOOKUP($A17,data!$A:$BY,77,FALSE)</f>
        <v>26.540442179999999</v>
      </c>
      <c r="O17" s="331"/>
      <c r="P17" s="111">
        <f t="shared" si="0"/>
        <v>0</v>
      </c>
      <c r="R17" s="94"/>
      <c r="S17" s="94"/>
      <c r="T17" s="94"/>
      <c r="U17" s="94"/>
      <c r="V17" s="94"/>
      <c r="W17" s="94"/>
    </row>
    <row r="18" spans="1:23" ht="49.5" customHeight="1" thickBot="1" x14ac:dyDescent="0.3">
      <c r="A18" t="s">
        <v>1495</v>
      </c>
      <c r="B18" s="231"/>
      <c r="C18" s="514"/>
      <c r="D18" s="51" t="s">
        <v>1504</v>
      </c>
      <c r="E18" s="52" t="s">
        <v>471</v>
      </c>
      <c r="F18" s="126">
        <f>VLOOKUP($A18,data!$A:$BY,69,FALSE)</f>
        <v>64.25</v>
      </c>
      <c r="G18" s="54">
        <f>VLOOKUP($A18,data!$A:$BY,70,FALSE)</f>
        <v>5</v>
      </c>
      <c r="H18" s="55">
        <f>VLOOKUP($A18,data!$A:$BY,71,FALSE)</f>
        <v>56.75</v>
      </c>
      <c r="I18" s="54">
        <f>VLOOKUP($A18,data!$A:$BY,72,FALSE)</f>
        <v>10</v>
      </c>
      <c r="J18" s="55">
        <f>VLOOKUP($A18,data!$A:$BY,73,FALSE)</f>
        <v>52.95</v>
      </c>
      <c r="K18" s="54">
        <f>VLOOKUP($A18,data!$A:$BY,74,FALSE)</f>
        <v>15</v>
      </c>
      <c r="L18" s="55">
        <f>VLOOKUP($A18,data!$A:$BY,75,FALSE)</f>
        <v>49.19</v>
      </c>
      <c r="M18" s="54">
        <f>VLOOKUP($A18,data!$A:$BY,76,FALSE)</f>
        <v>25</v>
      </c>
      <c r="N18" s="55">
        <f>VLOOKUP($A18,data!$A:$BY,77,FALSE)</f>
        <v>31.49</v>
      </c>
      <c r="O18" s="327"/>
      <c r="P18" s="55">
        <f t="shared" si="0"/>
        <v>0</v>
      </c>
      <c r="R18" s="94"/>
      <c r="S18" s="94"/>
      <c r="T18" s="94"/>
      <c r="U18" s="94"/>
      <c r="V18" s="94"/>
      <c r="W18" s="94"/>
    </row>
    <row r="19" spans="1:23" ht="49.5" customHeight="1" x14ac:dyDescent="0.25">
      <c r="A19" t="s">
        <v>1496</v>
      </c>
      <c r="B19" s="220"/>
      <c r="C19" s="501" t="s">
        <v>1472</v>
      </c>
      <c r="D19" s="39" t="s">
        <v>1473</v>
      </c>
      <c r="E19" s="37" t="s">
        <v>474</v>
      </c>
      <c r="F19" s="107">
        <f>VLOOKUP($A19,data!$A:$BY,69,FALSE)</f>
        <v>46.09</v>
      </c>
      <c r="G19" s="33">
        <f>VLOOKUP($A19,data!$A:$BY,70,FALSE)</f>
        <v>5</v>
      </c>
      <c r="H19" s="34">
        <f>VLOOKUP($A19,data!$A:$BY,71,FALSE)</f>
        <v>40.65</v>
      </c>
      <c r="I19" s="33">
        <f>VLOOKUP($A19,data!$A:$BY,72,FALSE)</f>
        <v>10</v>
      </c>
      <c r="J19" s="34">
        <f>VLOOKUP($A19,data!$A:$BY,73,FALSE)</f>
        <v>37.950000000000003</v>
      </c>
      <c r="K19" s="33">
        <f>VLOOKUP($A19,data!$A:$BY,74,FALSE)</f>
        <v>15</v>
      </c>
      <c r="L19" s="34">
        <f>VLOOKUP($A19,data!$A:$BY,75,FALSE)</f>
        <v>35.25</v>
      </c>
      <c r="M19" s="33">
        <f>VLOOKUP($A19,data!$A:$BY,76,FALSE)</f>
        <v>25</v>
      </c>
      <c r="N19" s="34">
        <f>VLOOKUP($A19,data!$A:$BY,77,FALSE)</f>
        <v>22.19</v>
      </c>
      <c r="O19" s="326"/>
      <c r="P19" s="34">
        <f t="shared" si="0"/>
        <v>0</v>
      </c>
      <c r="R19" s="94"/>
      <c r="S19" s="94"/>
      <c r="T19" s="94"/>
      <c r="U19" s="94"/>
      <c r="V19" s="94"/>
      <c r="W19" s="94"/>
    </row>
    <row r="20" spans="1:23" ht="49.5" customHeight="1" x14ac:dyDescent="0.25">
      <c r="A20" t="s">
        <v>1497</v>
      </c>
      <c r="B20" s="211"/>
      <c r="C20" s="520"/>
      <c r="D20" s="155" t="s">
        <v>1474</v>
      </c>
      <c r="E20" s="63" t="s">
        <v>475</v>
      </c>
      <c r="F20" s="156">
        <f>VLOOKUP($A20,data!$A:$BY,69,FALSE)</f>
        <v>46.95</v>
      </c>
      <c r="G20" s="65">
        <f>VLOOKUP($A20,data!$A:$BY,70,FALSE)</f>
        <v>5</v>
      </c>
      <c r="H20" s="66">
        <f>VLOOKUP($A20,data!$A:$BY,71,FALSE)</f>
        <v>41.35</v>
      </c>
      <c r="I20" s="65">
        <f>VLOOKUP($A20,data!$A:$BY,72,FALSE)</f>
        <v>10</v>
      </c>
      <c r="J20" s="66">
        <f>VLOOKUP($A20,data!$A:$BY,73,FALSE)</f>
        <v>38.65</v>
      </c>
      <c r="K20" s="65">
        <f>VLOOKUP($A20,data!$A:$BY,74,FALSE)</f>
        <v>15</v>
      </c>
      <c r="L20" s="66">
        <f>VLOOKUP($A20,data!$A:$BY,75,FALSE)</f>
        <v>35.89</v>
      </c>
      <c r="M20" s="65">
        <f>VLOOKUP($A20,data!$A:$BY,76,FALSE)</f>
        <v>25</v>
      </c>
      <c r="N20" s="66">
        <f>VLOOKUP($A20,data!$A:$BY,77,FALSE)</f>
        <v>26.39</v>
      </c>
      <c r="O20" s="328"/>
      <c r="P20" s="66">
        <f t="shared" si="0"/>
        <v>0</v>
      </c>
      <c r="R20" s="94"/>
      <c r="S20" s="94"/>
      <c r="T20" s="94"/>
      <c r="U20" s="94"/>
      <c r="V20" s="94"/>
      <c r="W20" s="94"/>
    </row>
    <row r="21" spans="1:23" ht="49.5" customHeight="1" thickBot="1" x14ac:dyDescent="0.3">
      <c r="A21" t="s">
        <v>1498</v>
      </c>
      <c r="B21" s="231"/>
      <c r="C21" s="502"/>
      <c r="D21" s="159" t="s">
        <v>1504</v>
      </c>
      <c r="E21" s="106" t="s">
        <v>476</v>
      </c>
      <c r="F21" s="257">
        <f>VLOOKUP($A21,data!$A:$BY,69,FALSE)</f>
        <v>53.59</v>
      </c>
      <c r="G21" s="112">
        <f>VLOOKUP($A21,data!$A:$BY,70,FALSE)</f>
        <v>5</v>
      </c>
      <c r="H21" s="113">
        <f>VLOOKUP($A21,data!$A:$BY,71,FALSE)</f>
        <v>47.29</v>
      </c>
      <c r="I21" s="112">
        <f>VLOOKUP($A21,data!$A:$BY,72,FALSE)</f>
        <v>10</v>
      </c>
      <c r="J21" s="113">
        <f>VLOOKUP($A21,data!$A:$BY,73,FALSE)</f>
        <v>44.15</v>
      </c>
      <c r="K21" s="112">
        <f>VLOOKUP($A21,data!$A:$BY,74,FALSE)</f>
        <v>15</v>
      </c>
      <c r="L21" s="113">
        <f>VLOOKUP($A21,data!$A:$BY,75,FALSE)</f>
        <v>40.99</v>
      </c>
      <c r="M21" s="112">
        <f>VLOOKUP($A21,data!$A:$BY,76,FALSE)</f>
        <v>25</v>
      </c>
      <c r="N21" s="113">
        <f>VLOOKUP($A21,data!$A:$BY,77,FALSE)</f>
        <v>31.49</v>
      </c>
      <c r="O21" s="329"/>
      <c r="P21" s="113">
        <f t="shared" si="0"/>
        <v>0</v>
      </c>
      <c r="R21" s="94"/>
      <c r="S21" s="94"/>
      <c r="T21" s="94"/>
      <c r="U21" s="94"/>
      <c r="V21" s="94"/>
      <c r="W21" s="94"/>
    </row>
    <row r="22" spans="1:23" ht="15.75" thickBot="1" x14ac:dyDescent="0.3">
      <c r="A22" s="234"/>
      <c r="B22" s="263"/>
      <c r="C22" s="264"/>
      <c r="D22" s="254"/>
      <c r="E22" s="254"/>
      <c r="F22" s="255"/>
      <c r="G22" s="256"/>
      <c r="H22" s="255"/>
      <c r="I22" s="256"/>
      <c r="J22" s="255"/>
      <c r="K22" s="256"/>
      <c r="L22" s="255"/>
      <c r="M22" s="256"/>
      <c r="N22" s="255"/>
      <c r="O22" s="254"/>
      <c r="P22" s="255"/>
    </row>
    <row r="23" spans="1:23" ht="49.5" customHeight="1" x14ac:dyDescent="0.25">
      <c r="A23" t="s">
        <v>1499</v>
      </c>
      <c r="B23" s="220"/>
      <c r="C23" s="133" t="s">
        <v>1123</v>
      </c>
      <c r="D23" s="133" t="s">
        <v>1393</v>
      </c>
      <c r="E23" s="47" t="s">
        <v>478</v>
      </c>
      <c r="F23" s="120">
        <f>VLOOKUP($A23,data!$A:$BY,69,FALSE)</f>
        <v>22.15</v>
      </c>
      <c r="G23" s="49">
        <f>VLOOKUP($A23,data!$A:$BY,70,FALSE)</f>
        <v>5</v>
      </c>
      <c r="H23" s="50">
        <f>VLOOKUP($A23,data!$A:$BY,71,FALSE)</f>
        <v>20.85</v>
      </c>
      <c r="I23" s="49">
        <f>VLOOKUP($A23,data!$A:$BY,72,FALSE)</f>
        <v>10</v>
      </c>
      <c r="J23" s="50">
        <f>VLOOKUP($A23,data!$A:$BY,73,FALSE)</f>
        <v>18.39</v>
      </c>
      <c r="K23" s="49">
        <f>VLOOKUP($A23,data!$A:$BY,74,FALSE)</f>
        <v>15</v>
      </c>
      <c r="L23" s="50">
        <f>VLOOKUP($A23,data!$A:$BY,75,FALSE)</f>
        <v>17.149999999999999</v>
      </c>
      <c r="M23" s="49">
        <f>VLOOKUP($A23,data!$A:$BY,76,FALSE)</f>
        <v>25</v>
      </c>
      <c r="N23" s="50">
        <f>VLOOKUP($A23,data!$A:$BY,77,FALSE)</f>
        <v>16.39</v>
      </c>
      <c r="O23" s="330"/>
      <c r="P23" s="50">
        <f>IF(O23=0,0,IF(O23&gt;(M23-1),(N23*O23),IF(O23&gt;(K23-1),(L23*O23),IF(O23&gt;(I23-1),(J23*O23),IF(O23&gt;(G23-1),(H23*O23),F23*O23)))))</f>
        <v>0</v>
      </c>
      <c r="R23" s="94"/>
      <c r="S23" s="94"/>
      <c r="T23" s="94"/>
      <c r="U23" s="94"/>
      <c r="V23" s="94"/>
      <c r="W23" s="94"/>
    </row>
    <row r="24" spans="1:23" ht="49.5" customHeight="1" x14ac:dyDescent="0.25">
      <c r="A24" t="s">
        <v>1500</v>
      </c>
      <c r="B24" s="214"/>
      <c r="C24" s="218" t="s">
        <v>1123</v>
      </c>
      <c r="D24" s="218" t="s">
        <v>1394</v>
      </c>
      <c r="E24" s="105" t="s">
        <v>479</v>
      </c>
      <c r="F24" s="108">
        <f>VLOOKUP($A24,data!$A:$BY,69,FALSE)</f>
        <v>22.35</v>
      </c>
      <c r="G24" s="110">
        <f>VLOOKUP($A24,data!$A:$BY,70,FALSE)</f>
        <v>5</v>
      </c>
      <c r="H24" s="111">
        <f>VLOOKUP($A24,data!$A:$BY,71,FALSE)</f>
        <v>20.65</v>
      </c>
      <c r="I24" s="110">
        <f>VLOOKUP($A24,data!$A:$BY,72,FALSE)</f>
        <v>10</v>
      </c>
      <c r="J24" s="111">
        <f>VLOOKUP($A24,data!$A:$BY,73,FALSE)</f>
        <v>18.190000000000001</v>
      </c>
      <c r="K24" s="110">
        <f>VLOOKUP($A24,data!$A:$BY,74,FALSE)</f>
        <v>15</v>
      </c>
      <c r="L24" s="111">
        <f>VLOOKUP($A24,data!$A:$BY,75,FALSE)</f>
        <v>16.989999999999998</v>
      </c>
      <c r="M24" s="110">
        <f>VLOOKUP($A24,data!$A:$BY,76,FALSE)</f>
        <v>25</v>
      </c>
      <c r="N24" s="111">
        <f>VLOOKUP($A24,data!$A:$BY,77,FALSE)</f>
        <v>16.29</v>
      </c>
      <c r="O24" s="331"/>
      <c r="P24" s="111">
        <f>IF(O24=0,0,IF(O24&gt;(M24-1),(N24*O24),IF(O24&gt;(K24-1),(L24*O24),IF(O24&gt;(I24-1),(J24*O24),IF(O24&gt;(G24-1),(H24*O24),F24*O24)))))</f>
        <v>0</v>
      </c>
      <c r="R24" s="94"/>
      <c r="S24" s="94"/>
      <c r="T24" s="94"/>
      <c r="U24" s="94"/>
      <c r="V24" s="94"/>
      <c r="W24" s="94"/>
    </row>
    <row r="25" spans="1:23" ht="49.5" customHeight="1" x14ac:dyDescent="0.25">
      <c r="A25" t="s">
        <v>1501</v>
      </c>
      <c r="B25" s="162"/>
      <c r="C25" s="185" t="s">
        <v>1144</v>
      </c>
      <c r="D25" s="121" t="s">
        <v>1398</v>
      </c>
      <c r="E25" s="122" t="s">
        <v>480</v>
      </c>
      <c r="F25" s="168">
        <f>VLOOKUP($A25,data!$A:$BY,69,FALSE)</f>
        <v>25.99</v>
      </c>
      <c r="G25" s="124">
        <f>VLOOKUP($A25,data!$A:$BY,70,FALSE)</f>
        <v>5</v>
      </c>
      <c r="H25" s="125">
        <f>VLOOKUP($A25,data!$A:$BY,71,FALSE)</f>
        <v>24.99</v>
      </c>
      <c r="I25" s="124">
        <f>VLOOKUP($A25,data!$A:$BY,72,FALSE)</f>
        <v>10</v>
      </c>
      <c r="J25" s="125">
        <f>VLOOKUP($A25,data!$A:$BY,73,FALSE)</f>
        <v>24.49</v>
      </c>
      <c r="K25" s="124">
        <f>VLOOKUP($A25,data!$A:$BY,74,FALSE)</f>
        <v>15</v>
      </c>
      <c r="L25" s="125">
        <f>VLOOKUP($A25,data!$A:$BY,75,FALSE)</f>
        <v>23.79</v>
      </c>
      <c r="M25" s="124">
        <f>VLOOKUP($A25,data!$A:$BY,76,FALSE)</f>
        <v>25</v>
      </c>
      <c r="N25" s="125">
        <f>VLOOKUP($A25,data!$A:$BY,77,FALSE)</f>
        <v>23.29</v>
      </c>
      <c r="O25" s="332"/>
      <c r="P25" s="125">
        <f>IF(O25=0,0,IF(O25&gt;(M25-1),(N25*O25),IF(O25&gt;(K25-1),(L25*O25),IF(O25&gt;(I25-1),(J25*O25),IF(O25&gt;(G25-1),(H25*O25),F25*O25)))))</f>
        <v>0</v>
      </c>
      <c r="R25" s="94"/>
      <c r="S25" s="94"/>
      <c r="T25" s="94"/>
      <c r="U25" s="94"/>
      <c r="V25" s="94"/>
      <c r="W25" s="94"/>
    </row>
    <row r="26" spans="1:23" ht="49.5" customHeight="1" thickBot="1" x14ac:dyDescent="0.3">
      <c r="A26" t="s">
        <v>1502</v>
      </c>
      <c r="B26" s="407"/>
      <c r="C26" s="416" t="s">
        <v>1117</v>
      </c>
      <c r="D26" s="193" t="s">
        <v>1398</v>
      </c>
      <c r="E26" s="106" t="s">
        <v>481</v>
      </c>
      <c r="F26" s="257">
        <f>VLOOKUP($A26,data!$A:$BY,69,FALSE)</f>
        <v>17.989999999999998</v>
      </c>
      <c r="G26" s="112">
        <f>VLOOKUP($A26,data!$A:$BY,70,FALSE)</f>
        <v>5</v>
      </c>
      <c r="H26" s="113">
        <f>VLOOKUP($A26,data!$A:$BY,71,FALSE)</f>
        <v>17.489999999999998</v>
      </c>
      <c r="I26" s="112">
        <f>VLOOKUP($A26,data!$A:$BY,72,FALSE)</f>
        <v>10</v>
      </c>
      <c r="J26" s="113">
        <f>VLOOKUP($A26,data!$A:$BY,73,FALSE)</f>
        <v>16.29</v>
      </c>
      <c r="K26" s="112">
        <f>VLOOKUP($A26,data!$A:$BY,74,FALSE)</f>
        <v>15</v>
      </c>
      <c r="L26" s="113">
        <f>VLOOKUP($A26,data!$A:$BY,75,FALSE)</f>
        <v>15.99</v>
      </c>
      <c r="M26" s="112">
        <f>VLOOKUP($A26,data!$A:$BY,76,FALSE)</f>
        <v>25</v>
      </c>
      <c r="N26" s="113">
        <f>VLOOKUP($A26,data!$A:$BY,77,FALSE)</f>
        <v>15.55</v>
      </c>
      <c r="O26" s="329"/>
      <c r="P26" s="113">
        <f>IF(O26=0,0,IF(O26&gt;(M26-1),(N26*O26),IF(O26&gt;(K26-1),(L26*O26),IF(O26&gt;(I26-1),(J26*O26),IF(O26&gt;(G26-1),(H26*O26),F26*O26)))))</f>
        <v>0</v>
      </c>
      <c r="R26" s="94"/>
      <c r="S26" s="94"/>
      <c r="T26" s="94"/>
      <c r="U26" s="94"/>
      <c r="V26" s="94"/>
      <c r="W26" s="94"/>
    </row>
    <row r="27" spans="1:23" x14ac:dyDescent="0.25">
      <c r="A27" s="234"/>
      <c r="B27" s="360"/>
      <c r="C27" s="361"/>
      <c r="D27" s="147"/>
      <c r="E27" s="147"/>
      <c r="F27" s="64"/>
      <c r="G27" s="148"/>
      <c r="H27" s="64"/>
      <c r="I27" s="148"/>
      <c r="J27" s="64"/>
      <c r="K27" s="148"/>
      <c r="L27" s="64"/>
      <c r="M27" s="148"/>
      <c r="N27" s="64"/>
      <c r="O27" s="147"/>
      <c r="P27" s="64"/>
    </row>
    <row r="28" spans="1:23" x14ac:dyDescent="0.25">
      <c r="S28" s="94"/>
    </row>
    <row r="29" spans="1:23" x14ac:dyDescent="0.25">
      <c r="S29" s="94"/>
    </row>
    <row r="30" spans="1:23" x14ac:dyDescent="0.25">
      <c r="S30" s="94"/>
    </row>
    <row r="31" spans="1:23" x14ac:dyDescent="0.25">
      <c r="S31" s="94"/>
    </row>
    <row r="33" spans="19:19" x14ac:dyDescent="0.25">
      <c r="S33" s="94"/>
    </row>
    <row r="34" spans="19:19" x14ac:dyDescent="0.25">
      <c r="S34" s="94"/>
    </row>
    <row r="35" spans="19:19" x14ac:dyDescent="0.25">
      <c r="S35" s="94"/>
    </row>
    <row r="36" spans="19:19" x14ac:dyDescent="0.25">
      <c r="S36" s="94"/>
    </row>
  </sheetData>
  <sheetProtection algorithmName="SHA-512" hashValue="sBsj0Aq0mvagWjXzaTjCInl1p+EV/xtZ2a25nR1EoXeXpcSR9M3zawFc6f0MKm72LahcnXkqMceuP+NIctXuyg==" saltValue="Cu6vdWjMWem7KIbxgOcVyQ==" spinCount="100000" sheet="1" objects="1" scenarios="1" selectLockedCells="1"/>
  <mergeCells count="10">
    <mergeCell ref="O3:O4"/>
    <mergeCell ref="P3:P4"/>
    <mergeCell ref="C19:C21"/>
    <mergeCell ref="C16:C18"/>
    <mergeCell ref="B3:E3"/>
    <mergeCell ref="F3:F4"/>
    <mergeCell ref="G3:H3"/>
    <mergeCell ref="I3:J3"/>
    <mergeCell ref="K3:L3"/>
    <mergeCell ref="M3:N3"/>
  </mergeCells>
  <dataValidations count="1">
    <dataValidation type="whole" operator="greaterThan" allowBlank="1" showInputMessage="1" showErrorMessage="1" sqref="O5:O6 O8:O11 O13:O14 O16:O21 O23:O26">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85546875" customWidth="1"/>
    <col min="3" max="3" width="27.42578125" customWidth="1"/>
    <col min="4" max="4" width="13.85546875" customWidth="1"/>
    <col min="5" max="5" width="11.42578125" bestFit="1" customWidth="1"/>
    <col min="6" max="6" width="8.28515625" style="3" customWidth="1"/>
    <col min="7" max="7" width="4.5703125" style="4" customWidth="1"/>
    <col min="8" max="8" width="7.28515625" style="3" customWidth="1"/>
    <col min="9" max="9" width="4.5703125" style="4" customWidth="1"/>
    <col min="10" max="10" width="7.28515625" style="3" customWidth="1"/>
    <col min="11" max="11" width="4.5703125" style="4" customWidth="1"/>
    <col min="12" max="12" width="7.28515625" style="3" customWidth="1"/>
    <col min="13" max="13" width="4.5703125" style="4" customWidth="1"/>
    <col min="14" max="14" width="7.28515625" style="3" customWidth="1"/>
    <col min="15" max="15" width="8" customWidth="1"/>
    <col min="16" max="16" width="9.140625" customWidth="1"/>
  </cols>
  <sheetData>
    <row r="1" spans="1:23" ht="16.5" x14ac:dyDescent="0.25">
      <c r="A1" s="325">
        <f>SUM(P5:P28)</f>
        <v>0</v>
      </c>
      <c r="B1" s="11" t="s">
        <v>1505</v>
      </c>
      <c r="C1" s="10"/>
    </row>
    <row r="2" spans="1:23" ht="15.75" thickBot="1" x14ac:dyDescent="0.3">
      <c r="A2" s="321">
        <f>SUM(O5:O28)</f>
        <v>0</v>
      </c>
      <c r="B2" s="2"/>
    </row>
    <row r="3" spans="1:23" ht="15" customHeight="1" x14ac:dyDescent="0.25">
      <c r="A3">
        <f>COUNT(O5)</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23" ht="15.75" thickBot="1" x14ac:dyDescent="0.3">
      <c r="A4">
        <f>COUNT(O6)</f>
        <v>0</v>
      </c>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c r="S4" s="94"/>
    </row>
    <row r="5" spans="1:23" ht="49.5" customHeight="1" x14ac:dyDescent="0.25">
      <c r="A5" t="s">
        <v>1506</v>
      </c>
      <c r="B5" s="220"/>
      <c r="C5" s="133" t="s">
        <v>1372</v>
      </c>
      <c r="D5" s="133" t="s">
        <v>1354</v>
      </c>
      <c r="E5" s="47" t="s">
        <v>484</v>
      </c>
      <c r="F5" s="120">
        <f>VLOOKUP($A5,data!$A:$BY,69,FALSE)</f>
        <v>104.49</v>
      </c>
      <c r="G5" s="49">
        <f>VLOOKUP($A5,data!$A:$BY,70,FALSE)</f>
        <v>5</v>
      </c>
      <c r="H5" s="50">
        <f>VLOOKUP($A5,data!$A:$BY,71,FALSE)</f>
        <v>102.99</v>
      </c>
      <c r="I5" s="49">
        <f>VLOOKUP($A5,data!$A:$BY,72,FALSE)</f>
        <v>10</v>
      </c>
      <c r="J5" s="50">
        <f>VLOOKUP($A5,data!$A:$BY,73,FALSE)</f>
        <v>101.49</v>
      </c>
      <c r="K5" s="49">
        <f>VLOOKUP($A5,data!$A:$BY,74,FALSE)</f>
        <v>15</v>
      </c>
      <c r="L5" s="50">
        <f>VLOOKUP($A5,data!$A:$BY,75,FALSE)</f>
        <v>99.99</v>
      </c>
      <c r="M5" s="49">
        <f>VLOOKUP($A5,data!$A:$BY,76,FALSE)</f>
        <v>25</v>
      </c>
      <c r="N5" s="50">
        <f>VLOOKUP($A5,data!$A:$BY,77,FALSE)</f>
        <v>94.99</v>
      </c>
      <c r="O5" s="330"/>
      <c r="P5" s="50">
        <f>IF(O5=0,0,IF(O5&gt;(M5-1),(N5*O5),IF(O5&gt;(K5-1),(L5*O5),IF(O5&gt;(I5-1),(J5*O5),IF(O5&gt;(G5-1),(H5*O5),F5*O5)))))</f>
        <v>0</v>
      </c>
      <c r="S5" s="94"/>
    </row>
    <row r="6" spans="1:23" ht="49.5" customHeight="1" thickBot="1" x14ac:dyDescent="0.3">
      <c r="A6" t="s">
        <v>1507</v>
      </c>
      <c r="B6" s="231"/>
      <c r="C6" s="193" t="s">
        <v>1378</v>
      </c>
      <c r="D6" s="159" t="s">
        <v>1354</v>
      </c>
      <c r="E6" s="106" t="s">
        <v>485</v>
      </c>
      <c r="F6" s="257">
        <f>VLOOKUP($A6,data!$A:$BY,69,FALSE)</f>
        <v>178.95</v>
      </c>
      <c r="G6" s="112">
        <f>VLOOKUP($A6,data!$A:$BY,70,FALSE)</f>
        <v>5</v>
      </c>
      <c r="H6" s="113">
        <f>VLOOKUP($A6,data!$A:$BY,71,FALSE)</f>
        <v>177.95</v>
      </c>
      <c r="I6" s="112">
        <f>VLOOKUP($A6,data!$A:$BY,72,FALSE)</f>
        <v>10</v>
      </c>
      <c r="J6" s="113">
        <f>VLOOKUP($A6,data!$A:$BY,73,FALSE)</f>
        <v>176.95</v>
      </c>
      <c r="K6" s="112">
        <f>VLOOKUP($A6,data!$A:$BY,74,FALSE)</f>
        <v>15</v>
      </c>
      <c r="L6" s="113">
        <f>VLOOKUP($A6,data!$A:$BY,75,FALSE)</f>
        <v>175.95</v>
      </c>
      <c r="M6" s="112">
        <f>VLOOKUP($A6,data!$A:$BY,76,FALSE)</f>
        <v>25</v>
      </c>
      <c r="N6" s="113">
        <f>VLOOKUP($A6,data!$A:$BY,77,FALSE)</f>
        <v>174.95</v>
      </c>
      <c r="O6" s="329"/>
      <c r="P6" s="113">
        <f>IF(O6=0,0,IF(O6&gt;(M6-1),(N6*O6),IF(O6&gt;(K6-1),(L6*O6),IF(O6&gt;(I6-1),(J6*O6),IF(O6&gt;(G6-1),(H6*O6),F6*O6)))))</f>
        <v>0</v>
      </c>
      <c r="S6" s="94"/>
    </row>
    <row r="7" spans="1:23" ht="15.75" thickBot="1" x14ac:dyDescent="0.3">
      <c r="A7" s="234"/>
      <c r="B7" s="235"/>
      <c r="C7" s="235"/>
      <c r="D7" s="235"/>
      <c r="E7" s="235"/>
      <c r="F7" s="236"/>
      <c r="G7" s="237"/>
      <c r="H7" s="238"/>
      <c r="I7" s="237"/>
      <c r="J7" s="238"/>
      <c r="K7" s="237"/>
      <c r="L7" s="238"/>
      <c r="M7" s="237"/>
      <c r="N7" s="238"/>
      <c r="O7" s="236"/>
      <c r="P7" s="236"/>
      <c r="S7" s="94"/>
    </row>
    <row r="8" spans="1:23" ht="49.5" customHeight="1" x14ac:dyDescent="0.25">
      <c r="A8" t="s">
        <v>1508</v>
      </c>
      <c r="B8" s="220"/>
      <c r="C8" s="215" t="s">
        <v>1353</v>
      </c>
      <c r="D8" s="46" t="s">
        <v>1354</v>
      </c>
      <c r="E8" s="275" t="s">
        <v>482</v>
      </c>
      <c r="F8" s="120">
        <f>VLOOKUP($A8,data!$A:$BY,69,FALSE)</f>
        <v>49.79</v>
      </c>
      <c r="G8" s="49">
        <f>VLOOKUP($A8,data!$A:$BY,70,FALSE)</f>
        <v>5</v>
      </c>
      <c r="H8" s="56">
        <f>VLOOKUP($A8,data!$A:$BY,71,FALSE)</f>
        <v>43.95</v>
      </c>
      <c r="I8" s="49">
        <f>VLOOKUP($A8,data!$A:$BY,72,FALSE)</f>
        <v>10</v>
      </c>
      <c r="J8" s="56">
        <f>VLOOKUP($A8,data!$A:$BY,73,FALSE)</f>
        <v>40.950000000000003</v>
      </c>
      <c r="K8" s="49">
        <f>VLOOKUP($A8,data!$A:$BY,74,FALSE)</f>
        <v>15</v>
      </c>
      <c r="L8" s="56">
        <f>VLOOKUP($A8,data!$A:$BY,75,FALSE)</f>
        <v>38.090000000000003</v>
      </c>
      <c r="M8" s="49">
        <f>VLOOKUP($A8,data!$A:$BY,76,FALSE)</f>
        <v>25</v>
      </c>
      <c r="N8" s="56">
        <f>VLOOKUP($A8,data!$A:$BY,77,FALSE)</f>
        <v>28.19</v>
      </c>
      <c r="O8" s="330"/>
      <c r="P8" s="50">
        <f>IF(O8=0,0,IF(O8&gt;(M8-1),(N8*O8),IF(O8&gt;(K8-1),(L8*O8),IF(O8&gt;(I8-1),(J8*O8),IF(O8&gt;(G8-1),(H8*O8),F8*O8)))))</f>
        <v>0</v>
      </c>
      <c r="R8" s="94"/>
      <c r="S8" s="94"/>
      <c r="T8" s="94"/>
      <c r="U8" s="94"/>
      <c r="V8" s="94"/>
      <c r="W8" s="94"/>
    </row>
    <row r="9" spans="1:23" ht="49.5" customHeight="1" x14ac:dyDescent="0.25">
      <c r="A9" t="s">
        <v>1509</v>
      </c>
      <c r="B9" s="276"/>
      <c r="C9" s="218" t="s">
        <v>1356</v>
      </c>
      <c r="D9" s="104" t="s">
        <v>1354</v>
      </c>
      <c r="E9" s="279" t="s">
        <v>483</v>
      </c>
      <c r="F9" s="108">
        <f>VLOOKUP($A9,data!$A:$BY,69,FALSE)</f>
        <v>60.39</v>
      </c>
      <c r="G9" s="110">
        <f>VLOOKUP($A9,data!$A:$BY,70,FALSE)</f>
        <v>5</v>
      </c>
      <c r="H9" s="109">
        <f>VLOOKUP($A9,data!$A:$BY,71,FALSE)</f>
        <v>53.29</v>
      </c>
      <c r="I9" s="110">
        <f>VLOOKUP($A9,data!$A:$BY,72,FALSE)</f>
        <v>10</v>
      </c>
      <c r="J9" s="109">
        <f>VLOOKUP($A9,data!$A:$BY,73,FALSE)</f>
        <v>49.75</v>
      </c>
      <c r="K9" s="110">
        <f>VLOOKUP($A9,data!$A:$BY,74,FALSE)</f>
        <v>15</v>
      </c>
      <c r="L9" s="109">
        <f>VLOOKUP($A9,data!$A:$BY,75,FALSE)</f>
        <v>46.19</v>
      </c>
      <c r="M9" s="110">
        <f>VLOOKUP($A9,data!$A:$BY,76,FALSE)</f>
        <v>25</v>
      </c>
      <c r="N9" s="109">
        <f>VLOOKUP($A9,data!$A:$BY,77,FALSE)</f>
        <v>29.95</v>
      </c>
      <c r="O9" s="331"/>
      <c r="P9" s="111">
        <f>IF(O9=0,0,IF(O9&gt;(M9-1),(N9*O9),IF(O9&gt;(K9-1),(L9*O9),IF(O9&gt;(I9-1),(J9*O9),IF(O9&gt;(G9-1),(H9*O9),F9*O9)))))</f>
        <v>0</v>
      </c>
      <c r="R9" s="94"/>
      <c r="S9" s="94"/>
      <c r="T9" s="94"/>
      <c r="U9" s="94"/>
      <c r="V9" s="94"/>
      <c r="W9" s="94"/>
    </row>
    <row r="10" spans="1:23" ht="49.5" customHeight="1" x14ac:dyDescent="0.25">
      <c r="A10" t="s">
        <v>1510</v>
      </c>
      <c r="B10" s="211"/>
      <c r="C10" s="210" t="s">
        <v>1357</v>
      </c>
      <c r="D10" s="155" t="s">
        <v>1354</v>
      </c>
      <c r="E10" s="63" t="s">
        <v>491</v>
      </c>
      <c r="F10" s="156">
        <f>VLOOKUP($A10,data!$A:$BY,69,FALSE)</f>
        <v>63.15</v>
      </c>
      <c r="G10" s="65">
        <f>VLOOKUP($A10,data!$A:$BY,70,FALSE)</f>
        <v>5</v>
      </c>
      <c r="H10" s="66">
        <f>VLOOKUP($A10,data!$A:$BY,71,FALSE)</f>
        <v>55.69</v>
      </c>
      <c r="I10" s="65">
        <f>VLOOKUP($A10,data!$A:$BY,72,FALSE)</f>
        <v>10</v>
      </c>
      <c r="J10" s="66">
        <f>VLOOKUP($A10,data!$A:$BY,73,FALSE)</f>
        <v>51.99</v>
      </c>
      <c r="K10" s="65">
        <f>VLOOKUP($A10,data!$A:$BY,74,FALSE)</f>
        <v>15</v>
      </c>
      <c r="L10" s="66">
        <f>VLOOKUP($A10,data!$A:$BY,75,FALSE)</f>
        <v>48.29</v>
      </c>
      <c r="M10" s="65">
        <f>VLOOKUP($A10,data!$A:$BY,76,FALSE)</f>
        <v>25</v>
      </c>
      <c r="N10" s="66">
        <f>VLOOKUP($A10,data!$A:$BY,77,FALSE)</f>
        <v>31.65</v>
      </c>
      <c r="O10" s="328"/>
      <c r="P10" s="66">
        <f>IF(O10=0,0,IF(O10&gt;(M10-1),(N10*O10),IF(O10&gt;(K10-1),(L10*O10),IF(O10&gt;(I10-1),(J10*O10),IF(O10&gt;(G10-1),(H10*O10),F10*O10)))))</f>
        <v>0</v>
      </c>
      <c r="R10" s="94"/>
      <c r="S10" s="94"/>
      <c r="T10" s="94"/>
      <c r="U10" s="94"/>
      <c r="V10" s="94"/>
      <c r="W10" s="94"/>
    </row>
    <row r="11" spans="1:23" ht="49.5" customHeight="1" thickBot="1" x14ac:dyDescent="0.3">
      <c r="A11" t="s">
        <v>1511</v>
      </c>
      <c r="B11" s="231"/>
      <c r="C11" s="193" t="s">
        <v>1358</v>
      </c>
      <c r="D11" s="159" t="s">
        <v>1354</v>
      </c>
      <c r="E11" s="106" t="s">
        <v>497</v>
      </c>
      <c r="F11" s="257">
        <f>VLOOKUP($A11,data!$A:$BY,69,FALSE)</f>
        <v>79.69</v>
      </c>
      <c r="G11" s="112">
        <f>VLOOKUP($A11,data!$A:$BY,70,FALSE)</f>
        <v>5</v>
      </c>
      <c r="H11" s="113">
        <f>VLOOKUP($A11,data!$A:$BY,71,FALSE)</f>
        <v>70.290000000000006</v>
      </c>
      <c r="I11" s="112">
        <f>VLOOKUP($A11,data!$A:$BY,72,FALSE)</f>
        <v>10</v>
      </c>
      <c r="J11" s="113">
        <f>VLOOKUP($A11,data!$A:$BY,73,FALSE)</f>
        <v>65.650000000000006</v>
      </c>
      <c r="K11" s="112">
        <f>VLOOKUP($A11,data!$A:$BY,74,FALSE)</f>
        <v>15</v>
      </c>
      <c r="L11" s="113">
        <f>VLOOKUP($A11,data!$A:$BY,75,FALSE)</f>
        <v>60.95</v>
      </c>
      <c r="M11" s="112">
        <f>VLOOKUP($A11,data!$A:$BY,76,FALSE)</f>
        <v>25</v>
      </c>
      <c r="N11" s="113">
        <f>VLOOKUP($A11,data!$A:$BY,77,FALSE)</f>
        <v>42.35</v>
      </c>
      <c r="O11" s="329"/>
      <c r="P11" s="113">
        <f>IF(O11=0,0,IF(O11&gt;(M11-1),(N11*O11),IF(O11&gt;(K11-1),(L11*O11),IF(O11&gt;(I11-1),(J11*O11),IF(O11&gt;(G11-1),(H11*O11),F11*O11)))))</f>
        <v>0</v>
      </c>
      <c r="R11" s="94"/>
      <c r="S11" s="94"/>
      <c r="T11" s="94"/>
      <c r="U11" s="94"/>
      <c r="V11" s="94"/>
      <c r="W11" s="94"/>
    </row>
    <row r="12" spans="1:23" ht="15.75" thickBot="1" x14ac:dyDescent="0.3">
      <c r="A12" s="234"/>
      <c r="B12" s="271"/>
      <c r="C12" s="250"/>
      <c r="D12" s="254"/>
      <c r="E12" s="254"/>
      <c r="F12" s="255"/>
      <c r="G12" s="256"/>
      <c r="H12" s="255"/>
      <c r="I12" s="256"/>
      <c r="J12" s="255"/>
      <c r="K12" s="256"/>
      <c r="L12" s="255"/>
      <c r="M12" s="256"/>
      <c r="N12" s="255"/>
      <c r="O12" s="254"/>
      <c r="P12" s="255"/>
      <c r="S12" s="94"/>
    </row>
    <row r="13" spans="1:23" ht="49.5" customHeight="1" thickBot="1" x14ac:dyDescent="0.3">
      <c r="A13" t="s">
        <v>1512</v>
      </c>
      <c r="B13" s="220"/>
      <c r="C13" s="232" t="s">
        <v>1379</v>
      </c>
      <c r="D13" s="46" t="s">
        <v>1355</v>
      </c>
      <c r="E13" s="47" t="s">
        <v>486</v>
      </c>
      <c r="F13" s="120">
        <f>VLOOKUP($A13,data!$A:$BY,69,FALSE)</f>
        <v>170.79</v>
      </c>
      <c r="G13" s="49">
        <f>VLOOKUP($A13,data!$A:$BY,70,FALSE)</f>
        <v>5</v>
      </c>
      <c r="H13" s="50">
        <f>VLOOKUP($A13,data!$A:$BY,71,FALSE)</f>
        <v>150.69</v>
      </c>
      <c r="I13" s="49">
        <f>VLOOKUP($A13,data!$A:$BY,72,FALSE)</f>
        <v>10</v>
      </c>
      <c r="J13" s="50">
        <f>VLOOKUP($A13,data!$A:$BY,73,FALSE)</f>
        <v>140.65</v>
      </c>
      <c r="K13" s="49">
        <f>VLOOKUP($A13,data!$A:$BY,74,FALSE)</f>
        <v>15</v>
      </c>
      <c r="L13" s="50">
        <f>VLOOKUP($A13,data!$A:$BY,75,FALSE)</f>
        <v>130.65</v>
      </c>
      <c r="M13" s="49">
        <f>VLOOKUP($A13,data!$A:$BY,76,FALSE)</f>
        <v>25</v>
      </c>
      <c r="N13" s="50">
        <f>VLOOKUP($A13,data!$A:$BY,77,FALSE)</f>
        <v>118.55</v>
      </c>
      <c r="O13" s="330"/>
      <c r="P13" s="50">
        <f>IF(O13=0,0,IF(O13&gt;(M13-1),(N13*O13),IF(O13&gt;(K13-1),(L13*O13),IF(O13&gt;(I13-1),(J13*O13),IF(O13&gt;(G13-1),(H13*O13),F13*O13)))))</f>
        <v>0</v>
      </c>
      <c r="R13" s="94"/>
      <c r="S13" s="94"/>
      <c r="T13" s="94"/>
      <c r="U13" s="94"/>
      <c r="V13" s="94"/>
      <c r="W13" s="94"/>
    </row>
    <row r="14" spans="1:23" ht="49.5" customHeight="1" thickBot="1" x14ac:dyDescent="0.3">
      <c r="A14" t="s">
        <v>1513</v>
      </c>
      <c r="B14" s="283"/>
      <c r="C14" s="230" t="s">
        <v>1381</v>
      </c>
      <c r="D14" s="30" t="s">
        <v>1355</v>
      </c>
      <c r="E14" s="31" t="s">
        <v>492</v>
      </c>
      <c r="F14" s="284">
        <f>VLOOKUP($A14,data!$A:$BY,69,FALSE)</f>
        <v>170.79</v>
      </c>
      <c r="G14" s="43">
        <f>VLOOKUP($A14,data!$A:$BY,70,FALSE)</f>
        <v>5</v>
      </c>
      <c r="H14" s="44">
        <f>VLOOKUP($A14,data!$A:$BY,71,FALSE)</f>
        <v>150.69</v>
      </c>
      <c r="I14" s="43">
        <f>VLOOKUP($A14,data!$A:$BY,72,FALSE)</f>
        <v>10</v>
      </c>
      <c r="J14" s="44">
        <f>VLOOKUP($A14,data!$A:$BY,73,FALSE)</f>
        <v>140.65</v>
      </c>
      <c r="K14" s="43">
        <f>VLOOKUP($A14,data!$A:$BY,74,FALSE)</f>
        <v>15</v>
      </c>
      <c r="L14" s="44">
        <f>VLOOKUP($A14,data!$A:$BY,75,FALSE)</f>
        <v>130.65</v>
      </c>
      <c r="M14" s="43">
        <f>VLOOKUP($A14,data!$A:$BY,76,FALSE)</f>
        <v>25</v>
      </c>
      <c r="N14" s="44">
        <f>VLOOKUP($A14,data!$A:$BY,77,FALSE)</f>
        <v>118.55</v>
      </c>
      <c r="O14" s="333"/>
      <c r="P14" s="44">
        <f>IF(O14=0,0,IF(O14&gt;(M14-1),(N14*O14),IF(O14&gt;(K14-1),(L14*O14),IF(O14&gt;(I14-1),(J14*O14),IF(O14&gt;(G14-1),(H14*O14),F14*O14)))))</f>
        <v>0</v>
      </c>
      <c r="R14" s="94"/>
      <c r="S14" s="94"/>
      <c r="T14" s="94"/>
      <c r="U14" s="94"/>
      <c r="V14" s="94"/>
      <c r="W14" s="94"/>
    </row>
    <row r="15" spans="1:23" x14ac:dyDescent="0.25">
      <c r="A15" s="234"/>
      <c r="B15" s="437"/>
      <c r="C15" s="361"/>
      <c r="D15" s="350"/>
      <c r="E15" s="350"/>
      <c r="F15" s="117"/>
      <c r="G15" s="351"/>
      <c r="H15" s="117"/>
      <c r="I15" s="351"/>
      <c r="J15" s="117"/>
      <c r="K15" s="351"/>
      <c r="L15" s="117"/>
      <c r="M15" s="351"/>
      <c r="N15" s="117"/>
      <c r="O15" s="350"/>
      <c r="P15" s="117"/>
      <c r="R15" s="94"/>
      <c r="S15" s="94"/>
      <c r="T15" s="94"/>
      <c r="U15" s="94"/>
      <c r="V15" s="94"/>
      <c r="W15" s="94"/>
    </row>
    <row r="16" spans="1:23" ht="49.5" customHeight="1" x14ac:dyDescent="0.25">
      <c r="A16" t="s">
        <v>1515</v>
      </c>
      <c r="B16" s="406"/>
      <c r="C16" s="547" t="s">
        <v>1478</v>
      </c>
      <c r="D16" s="59" t="s">
        <v>1473</v>
      </c>
      <c r="E16" s="60" t="s">
        <v>487</v>
      </c>
      <c r="F16" s="173">
        <f>VLOOKUP($A16,data!$A:$BY,69,FALSE)</f>
        <v>79.59</v>
      </c>
      <c r="G16" s="127">
        <f>VLOOKUP($A16,data!$A:$BY,70,FALSE)</f>
        <v>5</v>
      </c>
      <c r="H16" s="57">
        <f>VLOOKUP($A16,data!$A:$BY,71,FALSE)</f>
        <v>70.25</v>
      </c>
      <c r="I16" s="127">
        <f>VLOOKUP($A16,data!$A:$BY,72,FALSE)</f>
        <v>10</v>
      </c>
      <c r="J16" s="57">
        <f>VLOOKUP($A16,data!$A:$BY,73,FALSE)</f>
        <v>65.55</v>
      </c>
      <c r="K16" s="127">
        <f>VLOOKUP($A16,data!$A:$BY,74,FALSE)</f>
        <v>15</v>
      </c>
      <c r="L16" s="57">
        <f>VLOOKUP($A16,data!$A:$BY,75,FALSE)</f>
        <v>60.89</v>
      </c>
      <c r="M16" s="127">
        <f>VLOOKUP($A16,data!$A:$BY,76,FALSE)</f>
        <v>25</v>
      </c>
      <c r="N16" s="57">
        <f>VLOOKUP($A16,data!$A:$BY,77,FALSE)</f>
        <v>41.95</v>
      </c>
      <c r="O16" s="346"/>
      <c r="P16" s="57">
        <f t="shared" ref="P16:P23" si="0">IF(O16=0,0,IF(O16&gt;(M16-1),(N16*O16),IF(O16&gt;(K16-1),(L16*O16),IF(O16&gt;(I16-1),(J16*O16),IF(O16&gt;(G16-1),(H16*O16),F16*O16)))))</f>
        <v>0</v>
      </c>
      <c r="R16" s="94"/>
      <c r="S16" s="94"/>
      <c r="T16" s="94"/>
      <c r="U16" s="94"/>
      <c r="V16" s="94"/>
      <c r="W16" s="94"/>
    </row>
    <row r="17" spans="1:23" ht="49.5" customHeight="1" x14ac:dyDescent="0.25">
      <c r="A17" t="s">
        <v>1516</v>
      </c>
      <c r="B17" s="276"/>
      <c r="C17" s="547"/>
      <c r="D17" s="130" t="s">
        <v>1474</v>
      </c>
      <c r="E17" s="61" t="s">
        <v>488</v>
      </c>
      <c r="F17" s="178">
        <f>VLOOKUP($A17,data!$A:$BY,69,FALSE)</f>
        <v>92.69</v>
      </c>
      <c r="G17" s="102">
        <f>VLOOKUP($A17,data!$A:$BY,70,FALSE)</f>
        <v>5</v>
      </c>
      <c r="H17" s="38">
        <f>VLOOKUP($A17,data!$A:$BY,71,FALSE)</f>
        <v>81.790000000000006</v>
      </c>
      <c r="I17" s="102">
        <f>VLOOKUP($A17,data!$A:$BY,72,FALSE)</f>
        <v>10</v>
      </c>
      <c r="J17" s="38">
        <f>VLOOKUP($A17,data!$A:$BY,73,FALSE)</f>
        <v>76.349999999999994</v>
      </c>
      <c r="K17" s="102">
        <f>VLOOKUP($A17,data!$A:$BY,74,FALSE)</f>
        <v>15</v>
      </c>
      <c r="L17" s="38">
        <f>VLOOKUP($A17,data!$A:$BY,75,FALSE)</f>
        <v>70.89</v>
      </c>
      <c r="M17" s="102">
        <f>VLOOKUP($A17,data!$A:$BY,76,FALSE)</f>
        <v>25</v>
      </c>
      <c r="N17" s="38">
        <f>VLOOKUP($A17,data!$A:$BY,77,FALSE)</f>
        <v>46.05</v>
      </c>
      <c r="O17" s="343"/>
      <c r="P17" s="38">
        <f t="shared" si="0"/>
        <v>0</v>
      </c>
      <c r="R17" s="94"/>
      <c r="S17" s="94"/>
      <c r="T17" s="94"/>
      <c r="U17" s="94"/>
      <c r="V17" s="94"/>
      <c r="W17" s="94"/>
    </row>
    <row r="18" spans="1:23" ht="49.5" customHeight="1" x14ac:dyDescent="0.25">
      <c r="A18" t="s">
        <v>1517</v>
      </c>
      <c r="B18" s="276"/>
      <c r="C18" s="521"/>
      <c r="D18" s="121" t="s">
        <v>1504</v>
      </c>
      <c r="E18" s="122" t="s">
        <v>489</v>
      </c>
      <c r="F18" s="123">
        <f>VLOOKUP($A18,data!$A:$BY,69,FALSE)</f>
        <v>115.99</v>
      </c>
      <c r="G18" s="124">
        <f>VLOOKUP($A18,data!$A:$BY,70,FALSE)</f>
        <v>5</v>
      </c>
      <c r="H18" s="125">
        <f>VLOOKUP($A18,data!$A:$BY,71,FALSE)</f>
        <v>113.49</v>
      </c>
      <c r="I18" s="124">
        <f>VLOOKUP($A18,data!$A:$BY,72,FALSE)</f>
        <v>10</v>
      </c>
      <c r="J18" s="125">
        <f>VLOOKUP($A18,data!$A:$BY,73,FALSE)</f>
        <v>99.99</v>
      </c>
      <c r="K18" s="124">
        <f>VLOOKUP($A18,data!$A:$BY,74,FALSE)</f>
        <v>15</v>
      </c>
      <c r="L18" s="125">
        <f>VLOOKUP($A18,data!$A:$BY,75,FALSE)</f>
        <v>94.99</v>
      </c>
      <c r="M18" s="124">
        <f>VLOOKUP($A18,data!$A:$BY,76,FALSE)</f>
        <v>25</v>
      </c>
      <c r="N18" s="125">
        <f>VLOOKUP($A18,data!$A:$BY,77,FALSE)</f>
        <v>85.05</v>
      </c>
      <c r="O18" s="332"/>
      <c r="P18" s="125">
        <f t="shared" si="0"/>
        <v>0</v>
      </c>
      <c r="R18" s="94"/>
      <c r="S18" s="94"/>
      <c r="T18" s="94"/>
      <c r="U18" s="94"/>
      <c r="V18" s="94"/>
      <c r="W18" s="94"/>
    </row>
    <row r="19" spans="1:23" ht="49.5" customHeight="1" thickBot="1" x14ac:dyDescent="0.3">
      <c r="A19" t="s">
        <v>1518</v>
      </c>
      <c r="B19" s="231"/>
      <c r="C19" s="514"/>
      <c r="D19" s="159" t="s">
        <v>1514</v>
      </c>
      <c r="E19" s="106" t="s">
        <v>490</v>
      </c>
      <c r="F19" s="257">
        <f>VLOOKUP($A19,data!$A:$BY,69,FALSE)</f>
        <v>135.29</v>
      </c>
      <c r="G19" s="112">
        <f>VLOOKUP($A19,data!$A:$BY,70,FALSE)</f>
        <v>5</v>
      </c>
      <c r="H19" s="113">
        <f>VLOOKUP($A19,data!$A:$BY,71,FALSE)</f>
        <v>119.35</v>
      </c>
      <c r="I19" s="112">
        <f>VLOOKUP($A19,data!$A:$BY,72,FALSE)</f>
        <v>10</v>
      </c>
      <c r="J19" s="113">
        <f>VLOOKUP($A19,data!$A:$BY,73,FALSE)</f>
        <v>111.39</v>
      </c>
      <c r="K19" s="112">
        <f>VLOOKUP($A19,data!$A:$BY,74,FALSE)</f>
        <v>15</v>
      </c>
      <c r="L19" s="113">
        <f>VLOOKUP($A19,data!$A:$BY,75,FALSE)</f>
        <v>103.45</v>
      </c>
      <c r="M19" s="112">
        <f>VLOOKUP($A19,data!$A:$BY,76,FALSE)</f>
        <v>25</v>
      </c>
      <c r="N19" s="113">
        <f>VLOOKUP($A19,data!$A:$BY,77,FALSE)</f>
        <v>98.95</v>
      </c>
      <c r="O19" s="329"/>
      <c r="P19" s="113">
        <f t="shared" si="0"/>
        <v>0</v>
      </c>
      <c r="R19" s="94"/>
      <c r="S19" s="94"/>
      <c r="T19" s="94"/>
      <c r="U19" s="94"/>
      <c r="V19" s="94"/>
      <c r="W19" s="94"/>
    </row>
    <row r="20" spans="1:23" ht="49.5" customHeight="1" x14ac:dyDescent="0.25">
      <c r="A20" t="s">
        <v>1519</v>
      </c>
      <c r="B20" s="220"/>
      <c r="C20" s="515" t="s">
        <v>1472</v>
      </c>
      <c r="D20" s="46" t="s">
        <v>1473</v>
      </c>
      <c r="E20" s="47" t="s">
        <v>493</v>
      </c>
      <c r="F20" s="120">
        <f>VLOOKUP($A20,data!$A:$BY,69,FALSE)</f>
        <v>79.59</v>
      </c>
      <c r="G20" s="49">
        <f>VLOOKUP($A20,data!$A:$BY,70,FALSE)</f>
        <v>5</v>
      </c>
      <c r="H20" s="50">
        <f>VLOOKUP($A20,data!$A:$BY,71,FALSE)</f>
        <v>70.25</v>
      </c>
      <c r="I20" s="49">
        <f>VLOOKUP($A20,data!$A:$BY,72,FALSE)</f>
        <v>10</v>
      </c>
      <c r="J20" s="50">
        <f>VLOOKUP($A20,data!$A:$BY,73,FALSE)</f>
        <v>65.55</v>
      </c>
      <c r="K20" s="49">
        <f>VLOOKUP($A20,data!$A:$BY,74,FALSE)</f>
        <v>15</v>
      </c>
      <c r="L20" s="50">
        <f>VLOOKUP($A20,data!$A:$BY,75,FALSE)</f>
        <v>60.89</v>
      </c>
      <c r="M20" s="49">
        <f>VLOOKUP($A20,data!$A:$BY,76,FALSE)</f>
        <v>25</v>
      </c>
      <c r="N20" s="50">
        <f>VLOOKUP($A20,data!$A:$BY,77,FALSE)</f>
        <v>41.95</v>
      </c>
      <c r="O20" s="330"/>
      <c r="P20" s="50">
        <f t="shared" si="0"/>
        <v>0</v>
      </c>
      <c r="R20" s="94"/>
      <c r="S20" s="94"/>
      <c r="T20" s="94"/>
      <c r="U20" s="94"/>
      <c r="V20" s="94"/>
      <c r="W20" s="94"/>
    </row>
    <row r="21" spans="1:23" ht="49.5" customHeight="1" x14ac:dyDescent="0.25">
      <c r="A21" t="s">
        <v>1520</v>
      </c>
      <c r="B21" s="276"/>
      <c r="C21" s="527"/>
      <c r="D21" s="104" t="s">
        <v>1474</v>
      </c>
      <c r="E21" s="105" t="s">
        <v>494</v>
      </c>
      <c r="F21" s="108">
        <f>VLOOKUP($A21,data!$A:$BY,69,FALSE)</f>
        <v>92.69</v>
      </c>
      <c r="G21" s="110">
        <f>VLOOKUP($A21,data!$A:$BY,70,FALSE)</f>
        <v>5</v>
      </c>
      <c r="H21" s="111">
        <f>VLOOKUP($A21,data!$A:$BY,71,FALSE)</f>
        <v>81.790000000000006</v>
      </c>
      <c r="I21" s="110">
        <f>VLOOKUP($A21,data!$A:$BY,72,FALSE)</f>
        <v>10</v>
      </c>
      <c r="J21" s="111">
        <f>VLOOKUP($A21,data!$A:$BY,73,FALSE)</f>
        <v>76.349999999999994</v>
      </c>
      <c r="K21" s="110">
        <f>VLOOKUP($A21,data!$A:$BY,74,FALSE)</f>
        <v>15</v>
      </c>
      <c r="L21" s="111">
        <f>VLOOKUP($A21,data!$A:$BY,75,FALSE)</f>
        <v>70.89</v>
      </c>
      <c r="M21" s="110">
        <f>VLOOKUP($A21,data!$A:$BY,76,FALSE)</f>
        <v>25</v>
      </c>
      <c r="N21" s="111">
        <f>VLOOKUP($A21,data!$A:$BY,77,FALSE)</f>
        <v>46.05</v>
      </c>
      <c r="O21" s="331"/>
      <c r="P21" s="111">
        <f t="shared" si="0"/>
        <v>0</v>
      </c>
      <c r="R21" s="94"/>
      <c r="S21" s="94"/>
      <c r="T21" s="94"/>
      <c r="U21" s="94"/>
      <c r="V21" s="94"/>
      <c r="W21" s="94"/>
    </row>
    <row r="22" spans="1:23" ht="49.5" customHeight="1" x14ac:dyDescent="0.25">
      <c r="A22" t="s">
        <v>1521</v>
      </c>
      <c r="B22" s="276"/>
      <c r="C22" s="527"/>
      <c r="D22" s="121" t="s">
        <v>1504</v>
      </c>
      <c r="E22" s="122" t="s">
        <v>495</v>
      </c>
      <c r="F22" s="123">
        <f>VLOOKUP($A22,data!$A:$BY,69,FALSE)</f>
        <v>114.99</v>
      </c>
      <c r="G22" s="124">
        <f>VLOOKUP($A22,data!$A:$BY,70,FALSE)</f>
        <v>5</v>
      </c>
      <c r="H22" s="125">
        <f>VLOOKUP($A22,data!$A:$BY,71,FALSE)</f>
        <v>105.79</v>
      </c>
      <c r="I22" s="124">
        <f>VLOOKUP($A22,data!$A:$BY,72,FALSE)</f>
        <v>10</v>
      </c>
      <c r="J22" s="125">
        <f>VLOOKUP($A22,data!$A:$BY,73,FALSE)</f>
        <v>99.99</v>
      </c>
      <c r="K22" s="124">
        <f>VLOOKUP($A22,data!$A:$BY,74,FALSE)</f>
        <v>15</v>
      </c>
      <c r="L22" s="125">
        <f>VLOOKUP($A22,data!$A:$BY,75,FALSE)</f>
        <v>94.99</v>
      </c>
      <c r="M22" s="124">
        <f>VLOOKUP($A22,data!$A:$BY,76,FALSE)</f>
        <v>25</v>
      </c>
      <c r="N22" s="125">
        <f>VLOOKUP($A22,data!$A:$BY,77,FALSE)</f>
        <v>85.05</v>
      </c>
      <c r="O22" s="332"/>
      <c r="P22" s="125">
        <f t="shared" si="0"/>
        <v>0</v>
      </c>
      <c r="R22" s="94"/>
      <c r="S22" s="94"/>
      <c r="T22" s="94"/>
      <c r="U22" s="94"/>
      <c r="V22" s="94"/>
      <c r="W22" s="94"/>
    </row>
    <row r="23" spans="1:23" ht="49.5" customHeight="1" thickBot="1" x14ac:dyDescent="0.3">
      <c r="A23" t="s">
        <v>1522</v>
      </c>
      <c r="B23" s="231"/>
      <c r="C23" s="563"/>
      <c r="D23" s="159" t="s">
        <v>1514</v>
      </c>
      <c r="E23" s="106" t="s">
        <v>496</v>
      </c>
      <c r="F23" s="257">
        <f>VLOOKUP($A23,data!$A:$BY,69,FALSE)</f>
        <v>135.29</v>
      </c>
      <c r="G23" s="112">
        <f>VLOOKUP($A23,data!$A:$BY,70,FALSE)</f>
        <v>5</v>
      </c>
      <c r="H23" s="113">
        <f>VLOOKUP($A23,data!$A:$BY,71,FALSE)</f>
        <v>119.35</v>
      </c>
      <c r="I23" s="112">
        <f>VLOOKUP($A23,data!$A:$BY,72,FALSE)</f>
        <v>10</v>
      </c>
      <c r="J23" s="113">
        <f>VLOOKUP($A23,data!$A:$BY,73,FALSE)</f>
        <v>111.39</v>
      </c>
      <c r="K23" s="112">
        <f>VLOOKUP($A23,data!$A:$BY,74,FALSE)</f>
        <v>15</v>
      </c>
      <c r="L23" s="113">
        <f>VLOOKUP($A23,data!$A:$BY,75,FALSE)</f>
        <v>103.45</v>
      </c>
      <c r="M23" s="112">
        <f>VLOOKUP($A23,data!$A:$BY,76,FALSE)</f>
        <v>25</v>
      </c>
      <c r="N23" s="113">
        <f>VLOOKUP($A23,data!$A:$BY,77,FALSE)</f>
        <v>98.95</v>
      </c>
      <c r="O23" s="329"/>
      <c r="P23" s="113">
        <f t="shared" si="0"/>
        <v>0</v>
      </c>
      <c r="R23" s="94"/>
      <c r="S23" s="94"/>
      <c r="T23" s="94"/>
      <c r="U23" s="94"/>
      <c r="V23" s="94"/>
      <c r="W23" s="94"/>
    </row>
    <row r="24" spans="1:23" ht="15.75" thickBot="1" x14ac:dyDescent="0.3">
      <c r="A24" s="234"/>
      <c r="B24" s="263"/>
      <c r="C24" s="264"/>
      <c r="D24" s="254"/>
      <c r="E24" s="254"/>
      <c r="F24" s="255"/>
      <c r="G24" s="256"/>
      <c r="H24" s="255"/>
      <c r="I24" s="256"/>
      <c r="J24" s="255"/>
      <c r="K24" s="256"/>
      <c r="L24" s="255"/>
      <c r="M24" s="256"/>
      <c r="N24" s="255"/>
      <c r="O24" s="254"/>
      <c r="P24" s="255"/>
    </row>
    <row r="25" spans="1:23" ht="49.5" customHeight="1" x14ac:dyDescent="0.25">
      <c r="A25" t="s">
        <v>1523</v>
      </c>
      <c r="B25" s="220"/>
      <c r="C25" s="133" t="s">
        <v>1123</v>
      </c>
      <c r="D25" s="133" t="s">
        <v>1393</v>
      </c>
      <c r="E25" s="47" t="s">
        <v>498</v>
      </c>
      <c r="F25" s="120">
        <f>VLOOKUP($A25,data!$A:$BY,69,FALSE)</f>
        <v>34.950000000000003</v>
      </c>
      <c r="G25" s="49">
        <f>VLOOKUP($A25,data!$A:$BY,70,FALSE)</f>
        <v>5</v>
      </c>
      <c r="H25" s="50">
        <f>VLOOKUP($A25,data!$A:$BY,71,FALSE)</f>
        <v>32.25</v>
      </c>
      <c r="I25" s="49">
        <f>VLOOKUP($A25,data!$A:$BY,72,FALSE)</f>
        <v>10</v>
      </c>
      <c r="J25" s="50">
        <f>VLOOKUP($A25,data!$A:$BY,73,FALSE)</f>
        <v>28.45</v>
      </c>
      <c r="K25" s="49">
        <f>VLOOKUP($A25,data!$A:$BY,74,FALSE)</f>
        <v>15</v>
      </c>
      <c r="L25" s="50">
        <f>VLOOKUP($A25,data!$A:$BY,75,FALSE)</f>
        <v>26.59</v>
      </c>
      <c r="M25" s="49">
        <f>VLOOKUP($A25,data!$A:$BY,76,FALSE)</f>
        <v>25</v>
      </c>
      <c r="N25" s="50">
        <f>VLOOKUP($A25,data!$A:$BY,77,FALSE)</f>
        <v>25.99</v>
      </c>
      <c r="O25" s="330"/>
      <c r="P25" s="50">
        <f>IF(O25=0,0,IF(O25&gt;(M25-1),(N25*O25),IF(O25&gt;(K25-1),(L25*O25),IF(O25&gt;(I25-1),(J25*O25),IF(O25&gt;(G25-1),(H25*O25),F25*O25)))))</f>
        <v>0</v>
      </c>
      <c r="R25" s="94"/>
      <c r="S25" s="94"/>
      <c r="T25" s="94"/>
      <c r="U25" s="94"/>
      <c r="V25" s="94"/>
      <c r="W25" s="94"/>
    </row>
    <row r="26" spans="1:23" ht="49.5" customHeight="1" x14ac:dyDescent="0.25">
      <c r="A26" t="s">
        <v>1524</v>
      </c>
      <c r="B26" s="214"/>
      <c r="C26" s="218" t="s">
        <v>1123</v>
      </c>
      <c r="D26" s="218" t="s">
        <v>1394</v>
      </c>
      <c r="E26" s="105" t="s">
        <v>499</v>
      </c>
      <c r="F26" s="108">
        <f>VLOOKUP($A26,data!$A:$BY,69,FALSE)</f>
        <v>34.950000000000003</v>
      </c>
      <c r="G26" s="110">
        <f>VLOOKUP($A26,data!$A:$BY,70,FALSE)</f>
        <v>5</v>
      </c>
      <c r="H26" s="111">
        <f>VLOOKUP($A26,data!$A:$BY,71,FALSE)</f>
        <v>32.450000000000003</v>
      </c>
      <c r="I26" s="110">
        <f>VLOOKUP($A26,data!$A:$BY,72,FALSE)</f>
        <v>10</v>
      </c>
      <c r="J26" s="111">
        <f>VLOOKUP($A26,data!$A:$BY,73,FALSE)</f>
        <v>28.65</v>
      </c>
      <c r="K26" s="110">
        <f>VLOOKUP($A26,data!$A:$BY,74,FALSE)</f>
        <v>15</v>
      </c>
      <c r="L26" s="111">
        <f>VLOOKUP($A26,data!$A:$BY,75,FALSE)</f>
        <v>26.75</v>
      </c>
      <c r="M26" s="110">
        <f>VLOOKUP($A26,data!$A:$BY,76,FALSE)</f>
        <v>25</v>
      </c>
      <c r="N26" s="111">
        <f>VLOOKUP($A26,data!$A:$BY,77,FALSE)</f>
        <v>25.85</v>
      </c>
      <c r="O26" s="331"/>
      <c r="P26" s="111">
        <f>IF(O26=0,0,IF(O26&gt;(M26-1),(N26*O26),IF(O26&gt;(K26-1),(L26*O26),IF(O26&gt;(I26-1),(J26*O26),IF(O26&gt;(G26-1),(H26*O26),F26*O26)))))</f>
        <v>0</v>
      </c>
      <c r="R26" s="94"/>
      <c r="S26" s="94"/>
      <c r="T26" s="94"/>
      <c r="U26" s="94"/>
      <c r="V26" s="94"/>
      <c r="W26" s="94"/>
    </row>
    <row r="27" spans="1:23" ht="49.5" customHeight="1" x14ac:dyDescent="0.25">
      <c r="A27" t="s">
        <v>1525</v>
      </c>
      <c r="B27" s="181"/>
      <c r="C27" s="262" t="s">
        <v>1145</v>
      </c>
      <c r="D27" s="121" t="s">
        <v>1398</v>
      </c>
      <c r="E27" s="122" t="s">
        <v>500</v>
      </c>
      <c r="F27" s="168">
        <f>VLOOKUP($A27,data!$A:$BY,69,FALSE)</f>
        <v>39.950000000000003</v>
      </c>
      <c r="G27" s="124">
        <f>VLOOKUP($A27,data!$A:$BY,70,FALSE)</f>
        <v>5</v>
      </c>
      <c r="H27" s="125">
        <f>VLOOKUP($A27,data!$A:$BY,71,FALSE)</f>
        <v>37.950000000000003</v>
      </c>
      <c r="I27" s="124">
        <f>VLOOKUP($A27,data!$A:$BY,72,FALSE)</f>
        <v>10</v>
      </c>
      <c r="J27" s="125">
        <f>VLOOKUP($A27,data!$A:$BY,73,FALSE)</f>
        <v>35.950000000000003</v>
      </c>
      <c r="K27" s="124">
        <f>VLOOKUP($A27,data!$A:$BY,74,FALSE)</f>
        <v>15</v>
      </c>
      <c r="L27" s="125">
        <f>VLOOKUP($A27,data!$A:$BY,75,FALSE)</f>
        <v>32.99</v>
      </c>
      <c r="M27" s="124">
        <f>VLOOKUP($A27,data!$A:$BY,76,FALSE)</f>
        <v>25</v>
      </c>
      <c r="N27" s="125">
        <f>VLOOKUP($A27,data!$A:$BY,77,FALSE)</f>
        <v>30.89</v>
      </c>
      <c r="O27" s="332"/>
      <c r="P27" s="125">
        <f>IF(O27=0,0,IF(O27&gt;(M27-1),(N27*O27),IF(O27&gt;(K27-1),(L27*O27),IF(O27&gt;(I27-1),(J27*O27),IF(O27&gt;(G27-1),(H27*O27),F27*O27)))))</f>
        <v>0</v>
      </c>
      <c r="R27" s="94"/>
      <c r="S27" s="94"/>
      <c r="T27" s="94"/>
      <c r="U27" s="94"/>
      <c r="V27" s="94"/>
      <c r="W27" s="94"/>
    </row>
    <row r="28" spans="1:23" ht="49.5" customHeight="1" thickBot="1" x14ac:dyDescent="0.3">
      <c r="A28" t="s">
        <v>1526</v>
      </c>
      <c r="B28" s="231"/>
      <c r="C28" s="193" t="s">
        <v>1117</v>
      </c>
      <c r="D28" s="193" t="s">
        <v>1398</v>
      </c>
      <c r="E28" s="106" t="s">
        <v>501</v>
      </c>
      <c r="F28" s="257">
        <f>VLOOKUP($A28,data!$A:$BY,69,FALSE)</f>
        <v>36.950000000000003</v>
      </c>
      <c r="G28" s="112">
        <f>VLOOKUP($A28,data!$A:$BY,70,FALSE)</f>
        <v>5</v>
      </c>
      <c r="H28" s="113">
        <f>VLOOKUP($A28,data!$A:$BY,71,FALSE)</f>
        <v>32.950000000000003</v>
      </c>
      <c r="I28" s="112">
        <f>VLOOKUP($A28,data!$A:$BY,72,FALSE)</f>
        <v>10</v>
      </c>
      <c r="J28" s="113">
        <f>VLOOKUP($A28,data!$A:$BY,73,FALSE)</f>
        <v>31.99</v>
      </c>
      <c r="K28" s="112">
        <f>VLOOKUP($A28,data!$A:$BY,74,FALSE)</f>
        <v>15</v>
      </c>
      <c r="L28" s="113">
        <f>VLOOKUP($A28,data!$A:$BY,75,FALSE)</f>
        <v>30.49</v>
      </c>
      <c r="M28" s="112">
        <f>VLOOKUP($A28,data!$A:$BY,76,FALSE)</f>
        <v>25</v>
      </c>
      <c r="N28" s="113">
        <f>VLOOKUP($A28,data!$A:$BY,77,FALSE)</f>
        <v>28.15</v>
      </c>
      <c r="O28" s="329"/>
      <c r="P28" s="113">
        <f>IF(O28=0,0,IF(O28&gt;(M28-1),(N28*O28),IF(O28&gt;(K28-1),(L28*O28),IF(O28&gt;(I28-1),(J28*O28),IF(O28&gt;(G28-1),(H28*O28),F28*O28)))))</f>
        <v>0</v>
      </c>
      <c r="R28" s="94"/>
      <c r="S28" s="94"/>
      <c r="T28" s="94"/>
      <c r="U28" s="94"/>
      <c r="V28" s="94"/>
      <c r="W28" s="94"/>
    </row>
    <row r="29" spans="1:23" x14ac:dyDescent="0.25">
      <c r="A29" s="234"/>
      <c r="B29" s="360"/>
      <c r="C29" s="361"/>
      <c r="D29" s="147"/>
      <c r="E29" s="147"/>
      <c r="F29" s="64"/>
      <c r="G29" s="148"/>
      <c r="H29" s="64"/>
      <c r="I29" s="148"/>
      <c r="J29" s="64"/>
      <c r="K29" s="148"/>
      <c r="L29" s="64"/>
      <c r="M29" s="148"/>
      <c r="N29" s="64"/>
      <c r="O29" s="147"/>
      <c r="P29" s="64"/>
    </row>
    <row r="31" spans="1:23" x14ac:dyDescent="0.25">
      <c r="R31" s="94"/>
      <c r="S31" s="94"/>
      <c r="T31" s="94"/>
      <c r="U31" s="94"/>
      <c r="V31" s="94"/>
      <c r="W31" s="94"/>
    </row>
    <row r="32" spans="1:23" x14ac:dyDescent="0.25">
      <c r="R32" s="94"/>
      <c r="S32" s="94"/>
      <c r="T32" s="94"/>
      <c r="U32" s="94"/>
      <c r="V32" s="94"/>
      <c r="W32" s="94"/>
    </row>
    <row r="33" spans="19:19" x14ac:dyDescent="0.25">
      <c r="S33" s="94"/>
    </row>
    <row r="34" spans="19:19" x14ac:dyDescent="0.25">
      <c r="S34" s="94"/>
    </row>
    <row r="35" spans="19:19" x14ac:dyDescent="0.25">
      <c r="S35" s="94"/>
    </row>
    <row r="36" spans="19:19" x14ac:dyDescent="0.25">
      <c r="S36" s="94"/>
    </row>
    <row r="38" spans="19:19" x14ac:dyDescent="0.25">
      <c r="S38" s="94"/>
    </row>
    <row r="39" spans="19:19" x14ac:dyDescent="0.25">
      <c r="S39" s="94"/>
    </row>
    <row r="40" spans="19:19" x14ac:dyDescent="0.25">
      <c r="S40" s="94"/>
    </row>
    <row r="41" spans="19:19" x14ac:dyDescent="0.25">
      <c r="S41" s="94"/>
    </row>
  </sheetData>
  <sheetProtection algorithmName="SHA-512" hashValue="9UQL4vcXKCVn09aQBm7VeVCuc3L3kugwkOfQCMxwhQFx3Z76eJB9T4ryZttyDt/uaKgN9QaOsWbEmwqco168pQ==" saltValue="O/MCY5OJSBbSnuFqv45OkA==" spinCount="100000" sheet="1" objects="1" scenarios="1" selectLockedCells="1"/>
  <mergeCells count="10">
    <mergeCell ref="O3:O4"/>
    <mergeCell ref="P3:P4"/>
    <mergeCell ref="C16:C19"/>
    <mergeCell ref="C20:C23"/>
    <mergeCell ref="B3:E3"/>
    <mergeCell ref="F3:F4"/>
    <mergeCell ref="G3:H3"/>
    <mergeCell ref="I3:J3"/>
    <mergeCell ref="K3:L3"/>
    <mergeCell ref="M3:N3"/>
  </mergeCells>
  <dataValidations count="1">
    <dataValidation type="whole" operator="greaterThan" allowBlank="1" showInputMessage="1" showErrorMessage="1" sqref="O5:O6 O8:O11 O13:O14 O16:O23 O25:O28">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1"/>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5703125" customWidth="1"/>
    <col min="3" max="3" width="31.28515625" customWidth="1"/>
    <col min="4" max="4" width="8.42578125" customWidth="1"/>
    <col min="5" max="5" width="12.85546875" bestFit="1"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23" ht="16.5" x14ac:dyDescent="0.25">
      <c r="A1" s="325">
        <f>SUM(P5:P131)</f>
        <v>0</v>
      </c>
      <c r="B1" s="11" t="s">
        <v>1895</v>
      </c>
      <c r="C1" s="10"/>
    </row>
    <row r="2" spans="1:23" ht="15.75" thickBot="1" x14ac:dyDescent="0.3">
      <c r="A2" s="321">
        <f>SUM(O5:O131)</f>
        <v>0</v>
      </c>
      <c r="B2" s="2"/>
    </row>
    <row r="3" spans="1:23" ht="19.5" customHeight="1" x14ac:dyDescent="0.25">
      <c r="A3">
        <f>COUNT(O5:O7)</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23" ht="19.5" customHeight="1" thickBot="1" x14ac:dyDescent="0.3">
      <c r="A4">
        <f>COUNT(O8:O10)</f>
        <v>0</v>
      </c>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23" ht="49.5" customHeight="1" thickBot="1" x14ac:dyDescent="0.3">
      <c r="A5" t="s">
        <v>1527</v>
      </c>
      <c r="B5" s="212"/>
      <c r="C5" s="207" t="s">
        <v>1106</v>
      </c>
      <c r="D5" s="288" t="s">
        <v>1058</v>
      </c>
      <c r="E5" s="289" t="s">
        <v>853</v>
      </c>
      <c r="F5" s="290">
        <f>VLOOKUP($A5,data!$A:$BY,69,FALSE)</f>
        <v>11.99</v>
      </c>
      <c r="G5" s="291">
        <f>VLOOKUP($A5,data!$A:$BY,70,FALSE)</f>
        <v>2</v>
      </c>
      <c r="H5" s="292">
        <f>VLOOKUP($A5,data!$A:$BY,71,FALSE)</f>
        <v>9.19</v>
      </c>
      <c r="I5" s="291">
        <f>VLOOKUP($A5,data!$A:$BY,72,FALSE)</f>
        <v>6</v>
      </c>
      <c r="J5" s="292">
        <f>VLOOKUP($A5,data!$A:$BY,73,FALSE)</f>
        <v>8.99</v>
      </c>
      <c r="K5" s="291">
        <f>VLOOKUP($A5,data!$A:$BY,74,FALSE)</f>
        <v>12</v>
      </c>
      <c r="L5" s="292">
        <f>VLOOKUP($A5,data!$A:$BY,75,FALSE)</f>
        <v>8.49</v>
      </c>
      <c r="M5" s="291">
        <f>VLOOKUP($A5,data!$A:$BY,76,FALSE)</f>
        <v>24</v>
      </c>
      <c r="N5" s="292">
        <f>VLOOKUP($A5,data!$A:$BY,77,FALSE)</f>
        <v>8.15</v>
      </c>
      <c r="O5" s="363"/>
      <c r="P5" s="292">
        <f t="shared" ref="P5:P14" si="0">IF(O5=0,0,IF(O5&gt;(M5-1),(N5*O5),IF(O5&gt;(K5-1),(L5*O5),IF(O5&gt;(I5-1),(J5*O5),IF(O5&gt;(G5-1),(H5*O5),F5*O5)))))</f>
        <v>0</v>
      </c>
      <c r="R5" s="94"/>
      <c r="S5" s="94"/>
      <c r="T5" s="94"/>
      <c r="U5" s="94"/>
      <c r="V5" s="94"/>
      <c r="W5" s="94"/>
    </row>
    <row r="6" spans="1:23" ht="24.75" customHeight="1" x14ac:dyDescent="0.25">
      <c r="A6" t="s">
        <v>1528</v>
      </c>
      <c r="B6" s="554"/>
      <c r="C6" s="503" t="s">
        <v>1136</v>
      </c>
      <c r="D6" s="21" t="s">
        <v>1060</v>
      </c>
      <c r="E6" s="115" t="s">
        <v>855</v>
      </c>
      <c r="F6" s="117">
        <f>VLOOKUP($A6,data!$A:$BY,69,FALSE)</f>
        <v>23.98</v>
      </c>
      <c r="G6" s="118">
        <f>VLOOKUP($A6,data!$A:$BY,70,FALSE)</f>
        <v>2</v>
      </c>
      <c r="H6" s="119">
        <f>VLOOKUP($A6,data!$A:$BY,71,FALSE)</f>
        <v>18.38</v>
      </c>
      <c r="I6" s="118">
        <f>VLOOKUP($A6,data!$A:$BY,72,FALSE)</f>
        <v>5</v>
      </c>
      <c r="J6" s="119">
        <f>VLOOKUP($A6,data!$A:$BY,73,FALSE)</f>
        <v>17.98</v>
      </c>
      <c r="K6" s="118">
        <f>VLOOKUP($A6,data!$A:$BY,74,FALSE)</f>
        <v>10</v>
      </c>
      <c r="L6" s="119">
        <f>VLOOKUP($A6,data!$A:$BY,75,FALSE)</f>
        <v>16.98</v>
      </c>
      <c r="M6" s="118">
        <f>VLOOKUP($A6,data!$A:$BY,76,FALSE)</f>
        <v>10</v>
      </c>
      <c r="N6" s="119">
        <f>VLOOKUP($A6,data!$A:$BY,77,FALSE)</f>
        <v>16.98</v>
      </c>
      <c r="O6" s="344"/>
      <c r="P6" s="119">
        <f t="shared" si="0"/>
        <v>0</v>
      </c>
      <c r="R6" s="94"/>
      <c r="S6" s="94"/>
      <c r="T6" s="94"/>
      <c r="U6" s="94"/>
      <c r="V6" s="94"/>
      <c r="W6" s="94"/>
    </row>
    <row r="7" spans="1:23" ht="24.75" customHeight="1" thickBot="1" x14ac:dyDescent="0.3">
      <c r="A7" t="s">
        <v>1529</v>
      </c>
      <c r="B7" s="534"/>
      <c r="C7" s="514"/>
      <c r="D7" s="71" t="s">
        <v>1059</v>
      </c>
      <c r="E7" s="72" t="s">
        <v>854</v>
      </c>
      <c r="F7" s="73">
        <f>VLOOKUP($A7,data!$A:$BY,69,FALSE)</f>
        <v>23.98</v>
      </c>
      <c r="G7" s="74">
        <f>VLOOKUP($A7,data!$A:$BY,70,FALSE)</f>
        <v>2</v>
      </c>
      <c r="H7" s="75">
        <f>VLOOKUP($A7,data!$A:$BY,71,FALSE)</f>
        <v>18.38</v>
      </c>
      <c r="I7" s="74">
        <f>VLOOKUP($A7,data!$A:$BY,72,FALSE)</f>
        <v>5</v>
      </c>
      <c r="J7" s="75">
        <f>VLOOKUP($A7,data!$A:$BY,73,FALSE)</f>
        <v>17.98</v>
      </c>
      <c r="K7" s="74">
        <f>VLOOKUP($A7,data!$A:$BY,74,FALSE)</f>
        <v>10</v>
      </c>
      <c r="L7" s="75">
        <f>VLOOKUP($A7,data!$A:$BY,75,FALSE)</f>
        <v>16.98</v>
      </c>
      <c r="M7" s="74">
        <f>VLOOKUP($A7,data!$A:$BY,76,FALSE)</f>
        <v>10</v>
      </c>
      <c r="N7" s="75">
        <f>VLOOKUP($A7,data!$A:$BY,77,FALSE)</f>
        <v>16.98</v>
      </c>
      <c r="O7" s="348"/>
      <c r="P7" s="75">
        <f t="shared" si="0"/>
        <v>0</v>
      </c>
      <c r="R7" s="94"/>
      <c r="S7" s="94"/>
      <c r="T7" s="94"/>
      <c r="U7" s="94"/>
      <c r="V7" s="94"/>
      <c r="W7" s="94"/>
    </row>
    <row r="8" spans="1:23" ht="16.5" customHeight="1" x14ac:dyDescent="0.25">
      <c r="A8" t="s">
        <v>1530</v>
      </c>
      <c r="B8" s="529"/>
      <c r="C8" s="503" t="s">
        <v>1135</v>
      </c>
      <c r="D8" s="77" t="s">
        <v>1058</v>
      </c>
      <c r="E8" s="67" t="s">
        <v>856</v>
      </c>
      <c r="F8" s="68">
        <f>VLOOKUP($A8,data!$A:$BY,69,FALSE)</f>
        <v>26.99</v>
      </c>
      <c r="G8" s="69">
        <f>VLOOKUP($A8,data!$A:$BY,70,FALSE)</f>
        <v>2</v>
      </c>
      <c r="H8" s="70">
        <f>VLOOKUP($A8,data!$A:$BY,71,FALSE)</f>
        <v>24.99</v>
      </c>
      <c r="I8" s="69">
        <f>VLOOKUP($A8,data!$A:$BY,72,FALSE)</f>
        <v>5</v>
      </c>
      <c r="J8" s="70">
        <f>VLOOKUP($A8,data!$A:$BY,73,FALSE)</f>
        <v>23.99</v>
      </c>
      <c r="K8" s="69">
        <f>VLOOKUP($A8,data!$A:$BY,74,FALSE)</f>
        <v>10</v>
      </c>
      <c r="L8" s="70">
        <f>VLOOKUP($A8,data!$A:$BY,75,FALSE)</f>
        <v>23.25</v>
      </c>
      <c r="M8" s="69">
        <f>VLOOKUP($A8,data!$A:$BY,76,FALSE)</f>
        <v>10</v>
      </c>
      <c r="N8" s="70">
        <f>VLOOKUP($A8,data!$A:$BY,77,FALSE)</f>
        <v>23.25</v>
      </c>
      <c r="O8" s="347"/>
      <c r="P8" s="70">
        <f t="shared" si="0"/>
        <v>0</v>
      </c>
      <c r="R8" s="94"/>
      <c r="S8" s="94"/>
      <c r="T8" s="94"/>
      <c r="U8" s="94"/>
      <c r="V8" s="94"/>
      <c r="W8" s="94"/>
    </row>
    <row r="9" spans="1:23" ht="16.5" customHeight="1" thickBot="1" x14ac:dyDescent="0.3">
      <c r="A9" t="s">
        <v>1531</v>
      </c>
      <c r="B9" s="530"/>
      <c r="C9" s="526"/>
      <c r="D9" s="45" t="s">
        <v>1060</v>
      </c>
      <c r="E9" s="63" t="s">
        <v>858</v>
      </c>
      <c r="F9" s="64">
        <f>VLOOKUP($A9,data!$A:$BY,69,FALSE)</f>
        <v>26.99</v>
      </c>
      <c r="G9" s="65">
        <f>VLOOKUP($A9,data!$A:$BY,70,FALSE)</f>
        <v>2</v>
      </c>
      <c r="H9" s="66">
        <f>VLOOKUP($A9,data!$A:$BY,71,FALSE)</f>
        <v>24.99</v>
      </c>
      <c r="I9" s="65">
        <f>VLOOKUP($A9,data!$A:$BY,72,FALSE)</f>
        <v>5</v>
      </c>
      <c r="J9" s="66">
        <f>VLOOKUP($A9,data!$A:$BY,73,FALSE)</f>
        <v>23.99</v>
      </c>
      <c r="K9" s="65">
        <f>VLOOKUP($A9,data!$A:$BY,74,FALSE)</f>
        <v>10</v>
      </c>
      <c r="L9" s="66">
        <f>VLOOKUP($A9,data!$A:$BY,75,FALSE)</f>
        <v>23.25</v>
      </c>
      <c r="M9" s="65">
        <f>VLOOKUP($A9,data!$A:$BY,76,FALSE)</f>
        <v>10</v>
      </c>
      <c r="N9" s="66">
        <f>VLOOKUP($A9,data!$A:$BY,77,FALSE)</f>
        <v>23.25</v>
      </c>
      <c r="O9" s="328"/>
      <c r="P9" s="66">
        <f t="shared" si="0"/>
        <v>0</v>
      </c>
    </row>
    <row r="10" spans="1:23" ht="16.5" customHeight="1" thickBot="1" x14ac:dyDescent="0.3">
      <c r="A10" t="s">
        <v>1532</v>
      </c>
      <c r="B10" s="534"/>
      <c r="C10" s="514"/>
      <c r="D10" s="78" t="s">
        <v>1059</v>
      </c>
      <c r="E10" s="79" t="s">
        <v>857</v>
      </c>
      <c r="F10" s="80">
        <f>VLOOKUP($A10,data!$A:$BY,69,FALSE)</f>
        <v>26.99</v>
      </c>
      <c r="G10" s="81">
        <f>VLOOKUP($A10,data!$A:$BY,70,FALSE)</f>
        <v>2</v>
      </c>
      <c r="H10" s="82">
        <f>VLOOKUP($A10,data!$A:$BY,71,FALSE)</f>
        <v>24.99</v>
      </c>
      <c r="I10" s="81">
        <f>VLOOKUP($A10,data!$A:$BY,72,FALSE)</f>
        <v>5</v>
      </c>
      <c r="J10" s="82">
        <f>VLOOKUP($A10,data!$A:$BY,73,FALSE)</f>
        <v>23.99</v>
      </c>
      <c r="K10" s="81">
        <f>VLOOKUP($A10,data!$A:$BY,74,FALSE)</f>
        <v>10</v>
      </c>
      <c r="L10" s="82">
        <f>VLOOKUP($A10,data!$A:$BY,75,FALSE)</f>
        <v>23.25</v>
      </c>
      <c r="M10" s="81">
        <f>VLOOKUP($A10,data!$A:$BY,76,FALSE)</f>
        <v>10</v>
      </c>
      <c r="N10" s="82">
        <f>VLOOKUP($A10,data!$A:$BY,77,FALSE)</f>
        <v>23.25</v>
      </c>
      <c r="O10" s="349"/>
      <c r="P10" s="82">
        <f t="shared" si="0"/>
        <v>0</v>
      </c>
    </row>
    <row r="11" spans="1:23" ht="16.5" customHeight="1" x14ac:dyDescent="0.25">
      <c r="A11" t="s">
        <v>1592</v>
      </c>
      <c r="B11" s="529"/>
      <c r="C11" s="503" t="s">
        <v>1109</v>
      </c>
      <c r="D11" s="77" t="s">
        <v>1058</v>
      </c>
      <c r="E11" s="67" t="s">
        <v>836</v>
      </c>
      <c r="F11" s="68">
        <f>VLOOKUP($A11,data!$A:$BY,69,FALSE)</f>
        <v>0.95</v>
      </c>
      <c r="G11" s="69">
        <f>VLOOKUP($A11,data!$A:$BY,70,FALSE)</f>
        <v>10</v>
      </c>
      <c r="H11" s="70">
        <f>VLOOKUP($A11,data!$A:$BY,71,FALSE)</f>
        <v>0.9</v>
      </c>
      <c r="I11" s="69">
        <f>VLOOKUP($A11,data!$A:$BY,72,FALSE)</f>
        <v>20</v>
      </c>
      <c r="J11" s="70">
        <f>VLOOKUP($A11,data!$A:$BY,73,FALSE)</f>
        <v>0.85</v>
      </c>
      <c r="K11" s="69">
        <f>VLOOKUP($A11,data!$A:$BY,74,FALSE)</f>
        <v>100</v>
      </c>
      <c r="L11" s="70">
        <f>VLOOKUP($A11,data!$A:$BY,75,FALSE)</f>
        <v>0.75</v>
      </c>
      <c r="M11" s="69">
        <f>VLOOKUP($A11,data!$A:$BY,76,FALSE)</f>
        <v>200</v>
      </c>
      <c r="N11" s="70">
        <f>VLOOKUP($A11,data!$A:$BY,77,FALSE)</f>
        <v>0.68</v>
      </c>
      <c r="O11" s="347"/>
      <c r="P11" s="70">
        <f t="shared" si="0"/>
        <v>0</v>
      </c>
    </row>
    <row r="12" spans="1:23" ht="16.5" customHeight="1" thickBot="1" x14ac:dyDescent="0.3">
      <c r="A12" t="s">
        <v>1593</v>
      </c>
      <c r="B12" s="530"/>
      <c r="C12" s="526"/>
      <c r="D12" s="45" t="s">
        <v>1060</v>
      </c>
      <c r="E12" s="63" t="s">
        <v>846</v>
      </c>
      <c r="F12" s="64">
        <f>VLOOKUP($A12,data!$A:$BY,69,FALSE)</f>
        <v>0.95</v>
      </c>
      <c r="G12" s="65">
        <f>VLOOKUP($A12,data!$A:$BY,70,FALSE)</f>
        <v>10</v>
      </c>
      <c r="H12" s="66">
        <f>VLOOKUP($A12,data!$A:$BY,71,FALSE)</f>
        <v>0.9</v>
      </c>
      <c r="I12" s="65">
        <f>VLOOKUP($A12,data!$A:$BY,72,FALSE)</f>
        <v>20</v>
      </c>
      <c r="J12" s="66">
        <f>VLOOKUP($A12,data!$A:$BY,73,FALSE)</f>
        <v>0.85</v>
      </c>
      <c r="K12" s="65">
        <f>VLOOKUP($A12,data!$A:$BY,74,FALSE)</f>
        <v>100</v>
      </c>
      <c r="L12" s="66">
        <f>VLOOKUP($A12,data!$A:$BY,75,FALSE)</f>
        <v>0.75</v>
      </c>
      <c r="M12" s="65">
        <f>VLOOKUP($A12,data!$A:$BY,76,FALSE)</f>
        <v>200</v>
      </c>
      <c r="N12" s="66">
        <f>VLOOKUP($A12,data!$A:$BY,77,FALSE)</f>
        <v>0.68</v>
      </c>
      <c r="O12" s="328"/>
      <c r="P12" s="66">
        <f t="shared" si="0"/>
        <v>0</v>
      </c>
    </row>
    <row r="13" spans="1:23" ht="16.5" customHeight="1" thickBot="1" x14ac:dyDescent="0.3">
      <c r="A13" t="s">
        <v>1594</v>
      </c>
      <c r="B13" s="534"/>
      <c r="C13" s="514"/>
      <c r="D13" s="78" t="s">
        <v>1059</v>
      </c>
      <c r="E13" s="79" t="s">
        <v>837</v>
      </c>
      <c r="F13" s="80">
        <f>VLOOKUP($A13,data!$A:$BY,69,FALSE)</f>
        <v>0.95</v>
      </c>
      <c r="G13" s="81">
        <f>VLOOKUP($A13,data!$A:$BY,70,FALSE)</f>
        <v>10</v>
      </c>
      <c r="H13" s="82">
        <f>VLOOKUP($A13,data!$A:$BY,71,FALSE)</f>
        <v>0.9</v>
      </c>
      <c r="I13" s="81">
        <f>VLOOKUP($A13,data!$A:$BY,72,FALSE)</f>
        <v>20</v>
      </c>
      <c r="J13" s="82">
        <f>VLOOKUP($A13,data!$A:$BY,73,FALSE)</f>
        <v>0.85</v>
      </c>
      <c r="K13" s="81">
        <f>VLOOKUP($A13,data!$A:$BY,74,FALSE)</f>
        <v>100</v>
      </c>
      <c r="L13" s="82">
        <f>VLOOKUP($A13,data!$A:$BY,75,FALSE)</f>
        <v>0.75</v>
      </c>
      <c r="M13" s="81">
        <f>VLOOKUP($A13,data!$A:$BY,76,FALSE)</f>
        <v>200</v>
      </c>
      <c r="N13" s="82">
        <f>VLOOKUP($A13,data!$A:$BY,77,FALSE)</f>
        <v>0.68</v>
      </c>
      <c r="O13" s="349"/>
      <c r="P13" s="82">
        <f t="shared" si="0"/>
        <v>0</v>
      </c>
    </row>
    <row r="14" spans="1:23" ht="49.5" customHeight="1" thickBot="1" x14ac:dyDescent="0.3">
      <c r="A14" t="s">
        <v>1595</v>
      </c>
      <c r="B14" s="212"/>
      <c r="C14" s="207" t="s">
        <v>1110</v>
      </c>
      <c r="D14" s="21" t="s">
        <v>1398</v>
      </c>
      <c r="E14" s="115" t="s">
        <v>345</v>
      </c>
      <c r="F14" s="117">
        <f>VLOOKUP($A14,data!$A:$BY,69,FALSE)</f>
        <v>4.49</v>
      </c>
      <c r="G14" s="118">
        <f>VLOOKUP($A14,data!$A:$BY,70,FALSE)</f>
        <v>10</v>
      </c>
      <c r="H14" s="119">
        <f>VLOOKUP($A14,data!$A:$BY,71,FALSE)</f>
        <v>3.89</v>
      </c>
      <c r="I14" s="118">
        <f>VLOOKUP($A14,data!$A:$BY,72,FALSE)</f>
        <v>30</v>
      </c>
      <c r="J14" s="119">
        <f>VLOOKUP($A14,data!$A:$BY,73,FALSE)</f>
        <v>3.85</v>
      </c>
      <c r="K14" s="118">
        <f>VLOOKUP($A14,data!$A:$BY,74,FALSE)</f>
        <v>50</v>
      </c>
      <c r="L14" s="119">
        <f>VLOOKUP($A14,data!$A:$BY,75,FALSE)</f>
        <v>3.75</v>
      </c>
      <c r="M14" s="118">
        <f>VLOOKUP($A14,data!$A:$BY,76,FALSE)</f>
        <v>100</v>
      </c>
      <c r="N14" s="119">
        <f>VLOOKUP($A14,data!$A:$BY,77,FALSE)</f>
        <v>3.6</v>
      </c>
      <c r="O14" s="344"/>
      <c r="P14" s="119">
        <f t="shared" si="0"/>
        <v>0</v>
      </c>
    </row>
    <row r="15" spans="1:23" ht="16.5" customHeight="1" thickBot="1" x14ac:dyDescent="0.3">
      <c r="A15" s="251"/>
      <c r="B15" s="294"/>
      <c r="C15" s="295"/>
      <c r="D15" s="296"/>
      <c r="E15" s="296"/>
      <c r="F15" s="293"/>
      <c r="G15" s="297"/>
      <c r="H15" s="293"/>
      <c r="I15" s="297"/>
      <c r="J15" s="293"/>
      <c r="K15" s="297"/>
      <c r="L15" s="293"/>
      <c r="M15" s="297"/>
      <c r="N15" s="293"/>
      <c r="O15" s="296"/>
      <c r="P15" s="293"/>
    </row>
    <row r="16" spans="1:23" ht="16.5" customHeight="1" x14ac:dyDescent="0.25">
      <c r="A16" t="s">
        <v>1533</v>
      </c>
      <c r="B16" s="535"/>
      <c r="C16" s="503" t="s">
        <v>1536</v>
      </c>
      <c r="D16" s="77" t="s">
        <v>1058</v>
      </c>
      <c r="E16" s="67" t="s">
        <v>815</v>
      </c>
      <c r="F16" s="68">
        <f>VLOOKUP($A16,data!$A:$BY,69,FALSE)</f>
        <v>5.25</v>
      </c>
      <c r="G16" s="69">
        <f>VLOOKUP($A16,data!$A:$BY,70,FALSE)</f>
        <v>4</v>
      </c>
      <c r="H16" s="70">
        <f>VLOOKUP($A16,data!$A:$BY,71,FALSE)</f>
        <v>4.8499999999999996</v>
      </c>
      <c r="I16" s="69">
        <f>VLOOKUP($A16,data!$A:$BY,72,FALSE)</f>
        <v>10</v>
      </c>
      <c r="J16" s="70">
        <f>VLOOKUP($A16,data!$A:$BY,73,FALSE)</f>
        <v>4.25</v>
      </c>
      <c r="K16" s="69">
        <f>VLOOKUP($A16,data!$A:$BY,74,FALSE)</f>
        <v>35</v>
      </c>
      <c r="L16" s="70">
        <f>VLOOKUP($A16,data!$A:$BY,75,FALSE)</f>
        <v>3.49</v>
      </c>
      <c r="M16" s="69">
        <f>VLOOKUP($A16,data!$A:$BY,76,FALSE)</f>
        <v>70</v>
      </c>
      <c r="N16" s="70">
        <f>VLOOKUP($A16,data!$A:$BY,77,FALSE)</f>
        <v>2.69</v>
      </c>
      <c r="O16" s="347"/>
      <c r="P16" s="70">
        <f t="shared" ref="P16:P33" si="1">IF(O16=0,0,IF(O16&gt;(M16-1),(N16*O16),IF(O16&gt;(K16-1),(L16*O16),IF(O16&gt;(I16-1),(J16*O16),IF(O16&gt;(G16-1),(H16*O16),F16*O16)))))</f>
        <v>0</v>
      </c>
      <c r="R16" s="94"/>
      <c r="S16" s="94"/>
      <c r="T16" s="94"/>
      <c r="U16" s="94"/>
      <c r="V16" s="94"/>
      <c r="W16" s="94"/>
    </row>
    <row r="17" spans="1:23" ht="16.5" customHeight="1" x14ac:dyDescent="0.25">
      <c r="A17" t="s">
        <v>1534</v>
      </c>
      <c r="B17" s="566"/>
      <c r="C17" s="526"/>
      <c r="D17" s="45" t="s">
        <v>1060</v>
      </c>
      <c r="E17" s="63" t="s">
        <v>817</v>
      </c>
      <c r="F17" s="64">
        <f>VLOOKUP($A17,data!$A:$BY,69,FALSE)</f>
        <v>5.25</v>
      </c>
      <c r="G17" s="65">
        <f>VLOOKUP($A17,data!$A:$BY,70,FALSE)</f>
        <v>4</v>
      </c>
      <c r="H17" s="66">
        <f>VLOOKUP($A17,data!$A:$BY,71,FALSE)</f>
        <v>4.8499999999999996</v>
      </c>
      <c r="I17" s="65">
        <f>VLOOKUP($A17,data!$A:$BY,72,FALSE)</f>
        <v>10</v>
      </c>
      <c r="J17" s="66">
        <f>VLOOKUP($A17,data!$A:$BY,73,FALSE)</f>
        <v>4.25</v>
      </c>
      <c r="K17" s="65">
        <f>VLOOKUP($A17,data!$A:$BY,74,FALSE)</f>
        <v>35</v>
      </c>
      <c r="L17" s="66">
        <f>VLOOKUP($A17,data!$A:$BY,75,FALSE)</f>
        <v>3.49</v>
      </c>
      <c r="M17" s="65">
        <f>VLOOKUP($A17,data!$A:$BY,76,FALSE)</f>
        <v>70</v>
      </c>
      <c r="N17" s="66">
        <f>VLOOKUP($A17,data!$A:$BY,77,FALSE)</f>
        <v>2.69</v>
      </c>
      <c r="O17" s="328"/>
      <c r="P17" s="66">
        <f t="shared" si="1"/>
        <v>0</v>
      </c>
      <c r="R17" s="94"/>
      <c r="S17" s="94"/>
      <c r="T17" s="94"/>
      <c r="U17" s="94"/>
      <c r="V17" s="94"/>
      <c r="W17" s="94"/>
    </row>
    <row r="18" spans="1:23" ht="16.5" customHeight="1" thickBot="1" x14ac:dyDescent="0.3">
      <c r="A18" t="s">
        <v>1535</v>
      </c>
      <c r="B18" s="567"/>
      <c r="C18" s="504"/>
      <c r="D18" s="71" t="s">
        <v>1059</v>
      </c>
      <c r="E18" s="72" t="s">
        <v>816</v>
      </c>
      <c r="F18" s="73">
        <f>VLOOKUP($A18,data!$A:$BY,69,FALSE)</f>
        <v>5.25</v>
      </c>
      <c r="G18" s="74">
        <f>VLOOKUP($A18,data!$A:$BY,70,FALSE)</f>
        <v>4</v>
      </c>
      <c r="H18" s="75">
        <f>VLOOKUP($A18,data!$A:$BY,71,FALSE)</f>
        <v>4.8499999999999996</v>
      </c>
      <c r="I18" s="74">
        <f>VLOOKUP($A18,data!$A:$BY,72,FALSE)</f>
        <v>10</v>
      </c>
      <c r="J18" s="75">
        <f>VLOOKUP($A18,data!$A:$BY,73,FALSE)</f>
        <v>4.25</v>
      </c>
      <c r="K18" s="74">
        <f>VLOOKUP($A18,data!$A:$BY,74,FALSE)</f>
        <v>35</v>
      </c>
      <c r="L18" s="75">
        <f>VLOOKUP($A18,data!$A:$BY,75,FALSE)</f>
        <v>3.49</v>
      </c>
      <c r="M18" s="74">
        <f>VLOOKUP($A18,data!$A:$BY,76,FALSE)</f>
        <v>70</v>
      </c>
      <c r="N18" s="75">
        <f>VLOOKUP($A18,data!$A:$BY,77,FALSE)</f>
        <v>2.69</v>
      </c>
      <c r="O18" s="348"/>
      <c r="P18" s="75">
        <f t="shared" si="1"/>
        <v>0</v>
      </c>
      <c r="R18" s="94"/>
      <c r="S18" s="94"/>
      <c r="T18" s="94"/>
      <c r="U18" s="94"/>
      <c r="V18" s="94"/>
      <c r="W18" s="94"/>
    </row>
    <row r="19" spans="1:23" ht="16.5" customHeight="1" x14ac:dyDescent="0.25">
      <c r="A19" t="s">
        <v>1538</v>
      </c>
      <c r="B19" s="535"/>
      <c r="C19" s="503" t="s">
        <v>1537</v>
      </c>
      <c r="D19" s="77" t="s">
        <v>1058</v>
      </c>
      <c r="E19" s="67" t="s">
        <v>818</v>
      </c>
      <c r="F19" s="68">
        <f>VLOOKUP($A19,data!$A:$BY,69,FALSE)</f>
        <v>4.25</v>
      </c>
      <c r="G19" s="69">
        <f>VLOOKUP($A19,data!$A:$BY,70,FALSE)</f>
        <v>4</v>
      </c>
      <c r="H19" s="70">
        <f>VLOOKUP($A19,data!$A:$BY,71,FALSE)</f>
        <v>3.99</v>
      </c>
      <c r="I19" s="69">
        <f>VLOOKUP($A19,data!$A:$BY,72,FALSE)</f>
        <v>10</v>
      </c>
      <c r="J19" s="70">
        <f>VLOOKUP($A19,data!$A:$BY,73,FALSE)</f>
        <v>3.45</v>
      </c>
      <c r="K19" s="69">
        <f>VLOOKUP($A19,data!$A:$BY,74,FALSE)</f>
        <v>35</v>
      </c>
      <c r="L19" s="70">
        <f>VLOOKUP($A19,data!$A:$BY,75,FALSE)</f>
        <v>2.99</v>
      </c>
      <c r="M19" s="69">
        <f>VLOOKUP($A19,data!$A:$BY,76,FALSE)</f>
        <v>70</v>
      </c>
      <c r="N19" s="70">
        <f>VLOOKUP($A19,data!$A:$BY,77,FALSE)</f>
        <v>2.15</v>
      </c>
      <c r="O19" s="347"/>
      <c r="P19" s="70">
        <f t="shared" si="1"/>
        <v>0</v>
      </c>
      <c r="R19" s="94"/>
      <c r="S19" s="94"/>
      <c r="T19" s="94"/>
      <c r="U19" s="94"/>
      <c r="V19" s="94"/>
      <c r="W19" s="94"/>
    </row>
    <row r="20" spans="1:23" ht="16.5" customHeight="1" x14ac:dyDescent="0.25">
      <c r="A20" t="s">
        <v>1539</v>
      </c>
      <c r="B20" s="566"/>
      <c r="C20" s="526"/>
      <c r="D20" s="45" t="s">
        <v>1060</v>
      </c>
      <c r="E20" s="63" t="s">
        <v>820</v>
      </c>
      <c r="F20" s="64">
        <f>VLOOKUP($A20,data!$A:$BY,69,FALSE)</f>
        <v>4.25</v>
      </c>
      <c r="G20" s="65">
        <f>VLOOKUP($A20,data!$A:$BY,70,FALSE)</f>
        <v>4</v>
      </c>
      <c r="H20" s="66">
        <f>VLOOKUP($A20,data!$A:$BY,71,FALSE)</f>
        <v>3.99</v>
      </c>
      <c r="I20" s="65">
        <f>VLOOKUP($A20,data!$A:$BY,72,FALSE)</f>
        <v>10</v>
      </c>
      <c r="J20" s="66">
        <f>VLOOKUP($A20,data!$A:$BY,73,FALSE)</f>
        <v>3.45</v>
      </c>
      <c r="K20" s="65">
        <f>VLOOKUP($A20,data!$A:$BY,74,FALSE)</f>
        <v>35</v>
      </c>
      <c r="L20" s="66">
        <f>VLOOKUP($A20,data!$A:$BY,75,FALSE)</f>
        <v>2.99</v>
      </c>
      <c r="M20" s="65">
        <f>VLOOKUP($A20,data!$A:$BY,76,FALSE)</f>
        <v>70</v>
      </c>
      <c r="N20" s="66">
        <f>VLOOKUP($A20,data!$A:$BY,77,FALSE)</f>
        <v>2.15</v>
      </c>
      <c r="O20" s="328"/>
      <c r="P20" s="66">
        <f t="shared" si="1"/>
        <v>0</v>
      </c>
      <c r="R20" s="94"/>
      <c r="S20" s="94"/>
      <c r="T20" s="94"/>
      <c r="U20" s="94"/>
      <c r="V20" s="94"/>
      <c r="W20" s="94"/>
    </row>
    <row r="21" spans="1:23" ht="16.5" customHeight="1" thickBot="1" x14ac:dyDescent="0.3">
      <c r="A21" t="s">
        <v>1540</v>
      </c>
      <c r="B21" s="567"/>
      <c r="C21" s="504"/>
      <c r="D21" s="71" t="s">
        <v>1059</v>
      </c>
      <c r="E21" s="72" t="s">
        <v>819</v>
      </c>
      <c r="F21" s="73">
        <f>VLOOKUP($A21,data!$A:$BY,69,FALSE)</f>
        <v>4.25</v>
      </c>
      <c r="G21" s="74">
        <f>VLOOKUP($A21,data!$A:$BY,70,FALSE)</f>
        <v>4</v>
      </c>
      <c r="H21" s="75">
        <f>VLOOKUP($A21,data!$A:$BY,71,FALSE)</f>
        <v>3.99</v>
      </c>
      <c r="I21" s="74">
        <f>VLOOKUP($A21,data!$A:$BY,72,FALSE)</f>
        <v>10</v>
      </c>
      <c r="J21" s="75">
        <f>VLOOKUP($A21,data!$A:$BY,73,FALSE)</f>
        <v>3.45</v>
      </c>
      <c r="K21" s="74">
        <f>VLOOKUP($A21,data!$A:$BY,74,FALSE)</f>
        <v>35</v>
      </c>
      <c r="L21" s="75">
        <f>VLOOKUP($A21,data!$A:$BY,75,FALSE)</f>
        <v>2.99</v>
      </c>
      <c r="M21" s="74">
        <f>VLOOKUP($A21,data!$A:$BY,76,FALSE)</f>
        <v>70</v>
      </c>
      <c r="N21" s="75">
        <f>VLOOKUP($A21,data!$A:$BY,77,FALSE)</f>
        <v>2.15</v>
      </c>
      <c r="O21" s="348"/>
      <c r="P21" s="75">
        <f t="shared" si="1"/>
        <v>0</v>
      </c>
      <c r="R21" s="94"/>
      <c r="S21" s="94"/>
      <c r="T21" s="94"/>
      <c r="U21" s="94"/>
      <c r="V21" s="94"/>
      <c r="W21" s="94"/>
    </row>
    <row r="22" spans="1:23" ht="16.5" customHeight="1" x14ac:dyDescent="0.25">
      <c r="A22" t="s">
        <v>1541</v>
      </c>
      <c r="B22" s="535"/>
      <c r="C22" s="503" t="s">
        <v>1490</v>
      </c>
      <c r="D22" s="77" t="s">
        <v>1058</v>
      </c>
      <c r="E22" s="67" t="s">
        <v>824</v>
      </c>
      <c r="F22" s="68">
        <f>VLOOKUP($A22,data!$A:$BY,69,FALSE)</f>
        <v>5.25</v>
      </c>
      <c r="G22" s="69">
        <f>VLOOKUP($A22,data!$A:$BY,70,FALSE)</f>
        <v>4</v>
      </c>
      <c r="H22" s="70">
        <f>VLOOKUP($A22,data!$A:$BY,71,FALSE)</f>
        <v>4.49</v>
      </c>
      <c r="I22" s="69">
        <f>VLOOKUP($A22,data!$A:$BY,72,FALSE)</f>
        <v>10</v>
      </c>
      <c r="J22" s="70">
        <f>VLOOKUP($A22,data!$A:$BY,73,FALSE)</f>
        <v>3.99</v>
      </c>
      <c r="K22" s="69">
        <f>VLOOKUP($A22,data!$A:$BY,74,FALSE)</f>
        <v>25</v>
      </c>
      <c r="L22" s="70">
        <f>VLOOKUP($A22,data!$A:$BY,75,FALSE)</f>
        <v>3.49</v>
      </c>
      <c r="M22" s="69">
        <f>VLOOKUP($A22,data!$A:$BY,76,FALSE)</f>
        <v>50</v>
      </c>
      <c r="N22" s="70">
        <f>VLOOKUP($A22,data!$A:$BY,77,FALSE)</f>
        <v>2.89</v>
      </c>
      <c r="O22" s="347"/>
      <c r="P22" s="70">
        <f t="shared" si="1"/>
        <v>0</v>
      </c>
      <c r="R22" s="94"/>
      <c r="S22" s="94"/>
      <c r="T22" s="94"/>
      <c r="U22" s="94"/>
      <c r="V22" s="94"/>
      <c r="W22" s="94"/>
    </row>
    <row r="23" spans="1:23" ht="16.5" customHeight="1" x14ac:dyDescent="0.25">
      <c r="A23" t="s">
        <v>1542</v>
      </c>
      <c r="B23" s="566"/>
      <c r="C23" s="526"/>
      <c r="D23" s="45" t="s">
        <v>1060</v>
      </c>
      <c r="E23" s="63" t="s">
        <v>826</v>
      </c>
      <c r="F23" s="64">
        <f>VLOOKUP($A23,data!$A:$BY,69,FALSE)</f>
        <v>5.25</v>
      </c>
      <c r="G23" s="65">
        <f>VLOOKUP($A23,data!$A:$BY,70,FALSE)</f>
        <v>4</v>
      </c>
      <c r="H23" s="66">
        <f>VLOOKUP($A23,data!$A:$BY,71,FALSE)</f>
        <v>4.49</v>
      </c>
      <c r="I23" s="65">
        <f>VLOOKUP($A23,data!$A:$BY,72,FALSE)</f>
        <v>10</v>
      </c>
      <c r="J23" s="66">
        <f>VLOOKUP($A23,data!$A:$BY,73,FALSE)</f>
        <v>3.99</v>
      </c>
      <c r="K23" s="65">
        <f>VLOOKUP($A23,data!$A:$BY,74,FALSE)</f>
        <v>25</v>
      </c>
      <c r="L23" s="66">
        <f>VLOOKUP($A23,data!$A:$BY,75,FALSE)</f>
        <v>3.49</v>
      </c>
      <c r="M23" s="65">
        <f>VLOOKUP($A23,data!$A:$BY,76,FALSE)</f>
        <v>50</v>
      </c>
      <c r="N23" s="66">
        <f>VLOOKUP($A23,data!$A:$BY,77,FALSE)</f>
        <v>2.89</v>
      </c>
      <c r="O23" s="328"/>
      <c r="P23" s="66">
        <f t="shared" si="1"/>
        <v>0</v>
      </c>
      <c r="R23" s="94"/>
      <c r="S23" s="94"/>
      <c r="T23" s="94"/>
      <c r="U23" s="94"/>
      <c r="V23" s="94"/>
      <c r="W23" s="94"/>
    </row>
    <row r="24" spans="1:23" ht="16.5" customHeight="1" thickBot="1" x14ac:dyDescent="0.3">
      <c r="A24" t="s">
        <v>1543</v>
      </c>
      <c r="B24" s="567"/>
      <c r="C24" s="504"/>
      <c r="D24" s="71" t="s">
        <v>1059</v>
      </c>
      <c r="E24" s="72" t="s">
        <v>825</v>
      </c>
      <c r="F24" s="73">
        <f>VLOOKUP($A24,data!$A:$BY,69,FALSE)</f>
        <v>5.25</v>
      </c>
      <c r="G24" s="74">
        <f>VLOOKUP($A24,data!$A:$BY,70,FALSE)</f>
        <v>4</v>
      </c>
      <c r="H24" s="75">
        <f>VLOOKUP($A24,data!$A:$BY,71,FALSE)</f>
        <v>4.49</v>
      </c>
      <c r="I24" s="74">
        <f>VLOOKUP($A24,data!$A:$BY,72,FALSE)</f>
        <v>10</v>
      </c>
      <c r="J24" s="75">
        <f>VLOOKUP($A24,data!$A:$BY,73,FALSE)</f>
        <v>3.99</v>
      </c>
      <c r="K24" s="74">
        <f>VLOOKUP($A24,data!$A:$BY,74,FALSE)</f>
        <v>25</v>
      </c>
      <c r="L24" s="75">
        <f>VLOOKUP($A24,data!$A:$BY,75,FALSE)</f>
        <v>3.49</v>
      </c>
      <c r="M24" s="74">
        <f>VLOOKUP($A24,data!$A:$BY,76,FALSE)</f>
        <v>50</v>
      </c>
      <c r="N24" s="75">
        <f>VLOOKUP($A24,data!$A:$BY,77,FALSE)</f>
        <v>2.89</v>
      </c>
      <c r="O24" s="348"/>
      <c r="P24" s="75">
        <f t="shared" si="1"/>
        <v>0</v>
      </c>
      <c r="R24" s="94"/>
      <c r="S24" s="94"/>
      <c r="T24" s="94"/>
      <c r="U24" s="94"/>
      <c r="V24" s="94"/>
      <c r="W24" s="94"/>
    </row>
    <row r="25" spans="1:23" ht="16.5" customHeight="1" x14ac:dyDescent="0.25">
      <c r="A25" t="s">
        <v>1544</v>
      </c>
      <c r="B25" s="535"/>
      <c r="C25" s="503" t="s">
        <v>1547</v>
      </c>
      <c r="D25" s="77" t="s">
        <v>1058</v>
      </c>
      <c r="E25" s="67" t="s">
        <v>827</v>
      </c>
      <c r="F25" s="68">
        <f>VLOOKUP($A25,data!$A:$BY,69,FALSE)</f>
        <v>4.49</v>
      </c>
      <c r="G25" s="69">
        <f>VLOOKUP($A25,data!$A:$BY,70,FALSE)</f>
        <v>4</v>
      </c>
      <c r="H25" s="70">
        <f>VLOOKUP($A25,data!$A:$BY,71,FALSE)</f>
        <v>3.99</v>
      </c>
      <c r="I25" s="69">
        <f>VLOOKUP($A25,data!$A:$BY,72,FALSE)</f>
        <v>10</v>
      </c>
      <c r="J25" s="70">
        <f>VLOOKUP($A25,data!$A:$BY,73,FALSE)</f>
        <v>3.49</v>
      </c>
      <c r="K25" s="69">
        <f>VLOOKUP($A25,data!$A:$BY,74,FALSE)</f>
        <v>25</v>
      </c>
      <c r="L25" s="70">
        <f>VLOOKUP($A25,data!$A:$BY,75,FALSE)</f>
        <v>2.99</v>
      </c>
      <c r="M25" s="69">
        <f>VLOOKUP($A25,data!$A:$BY,76,FALSE)</f>
        <v>50</v>
      </c>
      <c r="N25" s="70">
        <f>VLOOKUP($A25,data!$A:$BY,77,FALSE)</f>
        <v>2.4500000000000002</v>
      </c>
      <c r="O25" s="347"/>
      <c r="P25" s="70">
        <f t="shared" si="1"/>
        <v>0</v>
      </c>
      <c r="R25" s="94"/>
      <c r="S25" s="94"/>
      <c r="T25" s="94"/>
      <c r="U25" s="94"/>
      <c r="V25" s="94"/>
      <c r="W25" s="94"/>
    </row>
    <row r="26" spans="1:23" ht="16.5" customHeight="1" x14ac:dyDescent="0.25">
      <c r="A26" t="s">
        <v>1545</v>
      </c>
      <c r="B26" s="566"/>
      <c r="C26" s="526"/>
      <c r="D26" s="45" t="s">
        <v>1060</v>
      </c>
      <c r="E26" s="63" t="s">
        <v>829</v>
      </c>
      <c r="F26" s="64">
        <f>VLOOKUP($A26,data!$A:$BY,69,FALSE)</f>
        <v>4.49</v>
      </c>
      <c r="G26" s="65">
        <f>VLOOKUP($A26,data!$A:$BY,70,FALSE)</f>
        <v>4</v>
      </c>
      <c r="H26" s="66">
        <f>VLOOKUP($A26,data!$A:$BY,71,FALSE)</f>
        <v>3.99</v>
      </c>
      <c r="I26" s="65">
        <f>VLOOKUP($A26,data!$A:$BY,72,FALSE)</f>
        <v>10</v>
      </c>
      <c r="J26" s="66">
        <f>VLOOKUP($A26,data!$A:$BY,73,FALSE)</f>
        <v>3.49</v>
      </c>
      <c r="K26" s="65">
        <f>VLOOKUP($A26,data!$A:$BY,74,FALSE)</f>
        <v>25</v>
      </c>
      <c r="L26" s="66">
        <f>VLOOKUP($A26,data!$A:$BY,75,FALSE)</f>
        <v>2.99</v>
      </c>
      <c r="M26" s="65">
        <f>VLOOKUP($A26,data!$A:$BY,76,FALSE)</f>
        <v>50</v>
      </c>
      <c r="N26" s="66">
        <f>VLOOKUP($A26,data!$A:$BY,77,FALSE)</f>
        <v>2.4500000000000002</v>
      </c>
      <c r="O26" s="328"/>
      <c r="P26" s="66">
        <f t="shared" si="1"/>
        <v>0</v>
      </c>
      <c r="R26" s="94"/>
      <c r="S26" s="94"/>
      <c r="T26" s="94"/>
      <c r="U26" s="94"/>
      <c r="V26" s="94"/>
      <c r="W26" s="94"/>
    </row>
    <row r="27" spans="1:23" ht="16.5" customHeight="1" thickBot="1" x14ac:dyDescent="0.3">
      <c r="A27" t="s">
        <v>1546</v>
      </c>
      <c r="B27" s="567"/>
      <c r="C27" s="504"/>
      <c r="D27" s="71" t="s">
        <v>1059</v>
      </c>
      <c r="E27" s="72" t="s">
        <v>828</v>
      </c>
      <c r="F27" s="73">
        <f>VLOOKUP($A27,data!$A:$BY,69,FALSE)</f>
        <v>4.49</v>
      </c>
      <c r="G27" s="74">
        <f>VLOOKUP($A27,data!$A:$BY,70,FALSE)</f>
        <v>4</v>
      </c>
      <c r="H27" s="75">
        <f>VLOOKUP($A27,data!$A:$BY,71,FALSE)</f>
        <v>3.99</v>
      </c>
      <c r="I27" s="74">
        <f>VLOOKUP($A27,data!$A:$BY,72,FALSE)</f>
        <v>10</v>
      </c>
      <c r="J27" s="75">
        <f>VLOOKUP($A27,data!$A:$BY,73,FALSE)</f>
        <v>3.49</v>
      </c>
      <c r="K27" s="74">
        <f>VLOOKUP($A27,data!$A:$BY,74,FALSE)</f>
        <v>25</v>
      </c>
      <c r="L27" s="75">
        <f>VLOOKUP($A27,data!$A:$BY,75,FALSE)</f>
        <v>2.99</v>
      </c>
      <c r="M27" s="74">
        <f>VLOOKUP($A27,data!$A:$BY,76,FALSE)</f>
        <v>50</v>
      </c>
      <c r="N27" s="75">
        <f>VLOOKUP($A27,data!$A:$BY,77,FALSE)</f>
        <v>2.4500000000000002</v>
      </c>
      <c r="O27" s="348"/>
      <c r="P27" s="75">
        <f t="shared" si="1"/>
        <v>0</v>
      </c>
      <c r="R27" s="94"/>
      <c r="S27" s="94"/>
      <c r="T27" s="94"/>
      <c r="U27" s="94"/>
      <c r="V27" s="94"/>
      <c r="W27" s="94"/>
    </row>
    <row r="28" spans="1:23" ht="16.5" customHeight="1" x14ac:dyDescent="0.25">
      <c r="A28" t="s">
        <v>1548</v>
      </c>
      <c r="B28" s="535"/>
      <c r="C28" s="503" t="s">
        <v>1111</v>
      </c>
      <c r="D28" s="77" t="s">
        <v>1058</v>
      </c>
      <c r="E28" s="67" t="s">
        <v>830</v>
      </c>
      <c r="F28" s="68">
        <f>VLOOKUP($A28,data!$A:$BY,69,FALSE)</f>
        <v>7.29</v>
      </c>
      <c r="G28" s="69">
        <f>VLOOKUP($A28,data!$A:$BY,70,FALSE)</f>
        <v>2</v>
      </c>
      <c r="H28" s="70">
        <f>VLOOKUP($A28,data!$A:$BY,71,FALSE)</f>
        <v>6.99</v>
      </c>
      <c r="I28" s="69">
        <f>VLOOKUP($A28,data!$A:$BY,72,FALSE)</f>
        <v>4</v>
      </c>
      <c r="J28" s="70">
        <f>VLOOKUP($A28,data!$A:$BY,73,FALSE)</f>
        <v>6.49</v>
      </c>
      <c r="K28" s="69">
        <f>VLOOKUP($A28,data!$A:$BY,74,FALSE)</f>
        <v>10</v>
      </c>
      <c r="L28" s="70">
        <f>VLOOKUP($A28,data!$A:$BY,75,FALSE)</f>
        <v>5.65</v>
      </c>
      <c r="M28" s="69">
        <f>VLOOKUP($A28,data!$A:$BY,76,FALSE)</f>
        <v>25</v>
      </c>
      <c r="N28" s="70">
        <f>VLOOKUP($A28,data!$A:$BY,77,FALSE)</f>
        <v>4.8899999999999997</v>
      </c>
      <c r="O28" s="347"/>
      <c r="P28" s="70">
        <f t="shared" si="1"/>
        <v>0</v>
      </c>
      <c r="R28" s="94"/>
      <c r="S28" s="94"/>
      <c r="T28" s="94"/>
      <c r="U28" s="94"/>
      <c r="V28" s="94"/>
      <c r="W28" s="94"/>
    </row>
    <row r="29" spans="1:23" ht="16.5" customHeight="1" x14ac:dyDescent="0.25">
      <c r="A29" t="s">
        <v>1549</v>
      </c>
      <c r="B29" s="566"/>
      <c r="C29" s="526"/>
      <c r="D29" s="45" t="s">
        <v>1060</v>
      </c>
      <c r="E29" s="63" t="s">
        <v>831</v>
      </c>
      <c r="F29" s="64">
        <f>VLOOKUP($A29,data!$A:$BY,69,FALSE)</f>
        <v>7.29</v>
      </c>
      <c r="G29" s="65">
        <f>VLOOKUP($A29,data!$A:$BY,70,FALSE)</f>
        <v>2</v>
      </c>
      <c r="H29" s="66">
        <f>VLOOKUP($A29,data!$A:$BY,71,FALSE)</f>
        <v>6.99</v>
      </c>
      <c r="I29" s="65">
        <f>VLOOKUP($A29,data!$A:$BY,72,FALSE)</f>
        <v>4</v>
      </c>
      <c r="J29" s="66">
        <f>VLOOKUP($A29,data!$A:$BY,73,FALSE)</f>
        <v>6.49</v>
      </c>
      <c r="K29" s="65">
        <f>VLOOKUP($A29,data!$A:$BY,74,FALSE)</f>
        <v>10</v>
      </c>
      <c r="L29" s="66">
        <f>VLOOKUP($A29,data!$A:$BY,75,FALSE)</f>
        <v>5.65</v>
      </c>
      <c r="M29" s="65">
        <f>VLOOKUP($A29,data!$A:$BY,76,FALSE)</f>
        <v>25</v>
      </c>
      <c r="N29" s="66">
        <f>VLOOKUP($A29,data!$A:$BY,77,FALSE)</f>
        <v>4.8899999999999997</v>
      </c>
      <c r="O29" s="328"/>
      <c r="P29" s="66">
        <f t="shared" si="1"/>
        <v>0</v>
      </c>
      <c r="R29" s="94"/>
      <c r="S29" s="94"/>
      <c r="T29" s="94"/>
      <c r="U29" s="94"/>
      <c r="V29" s="94"/>
      <c r="W29" s="94"/>
    </row>
    <row r="30" spans="1:23" ht="16.5" customHeight="1" thickBot="1" x14ac:dyDescent="0.3">
      <c r="A30" t="s">
        <v>1550</v>
      </c>
      <c r="B30" s="567"/>
      <c r="C30" s="504"/>
      <c r="D30" s="71" t="s">
        <v>1059</v>
      </c>
      <c r="E30" s="72" t="s">
        <v>832</v>
      </c>
      <c r="F30" s="73">
        <f>VLOOKUP($A30,data!$A:$BY,69,FALSE)</f>
        <v>7.29</v>
      </c>
      <c r="G30" s="74">
        <f>VLOOKUP($A30,data!$A:$BY,70,FALSE)</f>
        <v>2</v>
      </c>
      <c r="H30" s="75">
        <f>VLOOKUP($A30,data!$A:$BY,71,FALSE)</f>
        <v>6.99</v>
      </c>
      <c r="I30" s="74">
        <f>VLOOKUP($A30,data!$A:$BY,72,FALSE)</f>
        <v>4</v>
      </c>
      <c r="J30" s="75">
        <f>VLOOKUP($A30,data!$A:$BY,73,FALSE)</f>
        <v>6.49</v>
      </c>
      <c r="K30" s="74">
        <f>VLOOKUP($A30,data!$A:$BY,74,FALSE)</f>
        <v>10</v>
      </c>
      <c r="L30" s="75">
        <f>VLOOKUP($A30,data!$A:$BY,75,FALSE)</f>
        <v>5.65</v>
      </c>
      <c r="M30" s="74">
        <f>VLOOKUP($A30,data!$A:$BY,76,FALSE)</f>
        <v>25</v>
      </c>
      <c r="N30" s="75">
        <f>VLOOKUP($A30,data!$A:$BY,77,FALSE)</f>
        <v>4.8899999999999997</v>
      </c>
      <c r="O30" s="348"/>
      <c r="P30" s="75">
        <f t="shared" si="1"/>
        <v>0</v>
      </c>
      <c r="R30" s="94"/>
      <c r="S30" s="94"/>
      <c r="T30" s="94"/>
      <c r="U30" s="94"/>
      <c r="V30" s="94"/>
      <c r="W30" s="94"/>
    </row>
    <row r="31" spans="1:23" ht="16.5" customHeight="1" x14ac:dyDescent="0.25">
      <c r="A31" t="s">
        <v>1551</v>
      </c>
      <c r="B31" s="535"/>
      <c r="C31" s="503" t="s">
        <v>1112</v>
      </c>
      <c r="D31" s="77" t="s">
        <v>1058</v>
      </c>
      <c r="E31" s="67" t="s">
        <v>833</v>
      </c>
      <c r="F31" s="68">
        <f>VLOOKUP($A31,data!$A:$BY,69,FALSE)</f>
        <v>7.99</v>
      </c>
      <c r="G31" s="69">
        <f>VLOOKUP($A31,data!$A:$BY,70,FALSE)</f>
        <v>2</v>
      </c>
      <c r="H31" s="70">
        <f>VLOOKUP($A31,data!$A:$BY,71,FALSE)</f>
        <v>7.75</v>
      </c>
      <c r="I31" s="69">
        <f>VLOOKUP($A31,data!$A:$BY,72,FALSE)</f>
        <v>4</v>
      </c>
      <c r="J31" s="70">
        <f>VLOOKUP($A31,data!$A:$BY,73,FALSE)</f>
        <v>7.49</v>
      </c>
      <c r="K31" s="69">
        <f>VLOOKUP($A31,data!$A:$BY,74,FALSE)</f>
        <v>6</v>
      </c>
      <c r="L31" s="70">
        <f>VLOOKUP($A31,data!$A:$BY,75,FALSE)</f>
        <v>6.99</v>
      </c>
      <c r="M31" s="69">
        <f>VLOOKUP($A31,data!$A:$BY,76,FALSE)</f>
        <v>16</v>
      </c>
      <c r="N31" s="70">
        <f>VLOOKUP($A31,data!$A:$BY,77,FALSE)</f>
        <v>6.39</v>
      </c>
      <c r="O31" s="347"/>
      <c r="P31" s="70">
        <f t="shared" si="1"/>
        <v>0</v>
      </c>
      <c r="R31" s="94"/>
      <c r="S31" s="94"/>
      <c r="T31" s="94"/>
      <c r="U31" s="94"/>
      <c r="V31" s="94"/>
      <c r="W31" s="94"/>
    </row>
    <row r="32" spans="1:23" ht="16.5" customHeight="1" x14ac:dyDescent="0.25">
      <c r="A32" t="s">
        <v>1552</v>
      </c>
      <c r="B32" s="566"/>
      <c r="C32" s="526"/>
      <c r="D32" s="45" t="s">
        <v>1060</v>
      </c>
      <c r="E32" s="63" t="s">
        <v>835</v>
      </c>
      <c r="F32" s="64">
        <f>VLOOKUP($A32,data!$A:$BY,69,FALSE)</f>
        <v>7.99</v>
      </c>
      <c r="G32" s="65">
        <f>VLOOKUP($A32,data!$A:$BY,70,FALSE)</f>
        <v>2</v>
      </c>
      <c r="H32" s="66">
        <f>VLOOKUP($A32,data!$A:$BY,71,FALSE)</f>
        <v>7.75</v>
      </c>
      <c r="I32" s="65">
        <f>VLOOKUP($A32,data!$A:$BY,72,FALSE)</f>
        <v>4</v>
      </c>
      <c r="J32" s="66">
        <f>VLOOKUP($A32,data!$A:$BY,73,FALSE)</f>
        <v>7.49</v>
      </c>
      <c r="K32" s="65">
        <f>VLOOKUP($A32,data!$A:$BY,74,FALSE)</f>
        <v>6</v>
      </c>
      <c r="L32" s="66">
        <f>VLOOKUP($A32,data!$A:$BY,75,FALSE)</f>
        <v>6.99</v>
      </c>
      <c r="M32" s="65">
        <f>VLOOKUP($A32,data!$A:$BY,76,FALSE)</f>
        <v>16</v>
      </c>
      <c r="N32" s="66">
        <f>VLOOKUP($A32,data!$A:$BY,77,FALSE)</f>
        <v>6.39</v>
      </c>
      <c r="O32" s="328"/>
      <c r="P32" s="66">
        <f t="shared" si="1"/>
        <v>0</v>
      </c>
      <c r="R32" s="94"/>
      <c r="S32" s="94"/>
      <c r="T32" s="94"/>
      <c r="U32" s="94"/>
      <c r="V32" s="94"/>
      <c r="W32" s="94"/>
    </row>
    <row r="33" spans="1:23" ht="16.5" customHeight="1" thickBot="1" x14ac:dyDescent="0.3">
      <c r="A33" t="s">
        <v>1553</v>
      </c>
      <c r="B33" s="567"/>
      <c r="C33" s="504"/>
      <c r="D33" s="71" t="s">
        <v>1059</v>
      </c>
      <c r="E33" s="72" t="s">
        <v>834</v>
      </c>
      <c r="F33" s="73">
        <f>VLOOKUP($A33,data!$A:$BY,69,FALSE)</f>
        <v>7.99</v>
      </c>
      <c r="G33" s="74">
        <f>VLOOKUP($A33,data!$A:$BY,70,FALSE)</f>
        <v>2</v>
      </c>
      <c r="H33" s="75">
        <f>VLOOKUP($A33,data!$A:$BY,71,FALSE)</f>
        <v>7.75</v>
      </c>
      <c r="I33" s="74">
        <f>VLOOKUP($A33,data!$A:$BY,72,FALSE)</f>
        <v>4</v>
      </c>
      <c r="J33" s="75">
        <f>VLOOKUP($A33,data!$A:$BY,73,FALSE)</f>
        <v>7.49</v>
      </c>
      <c r="K33" s="74">
        <f>VLOOKUP($A33,data!$A:$BY,74,FALSE)</f>
        <v>6</v>
      </c>
      <c r="L33" s="75">
        <f>VLOOKUP($A33,data!$A:$BY,75,FALSE)</f>
        <v>6.99</v>
      </c>
      <c r="M33" s="74">
        <f>VLOOKUP($A33,data!$A:$BY,76,FALSE)</f>
        <v>16</v>
      </c>
      <c r="N33" s="75">
        <f>VLOOKUP($A33,data!$A:$BY,77,FALSE)</f>
        <v>6.39</v>
      </c>
      <c r="O33" s="348"/>
      <c r="P33" s="75">
        <f t="shared" si="1"/>
        <v>0</v>
      </c>
      <c r="R33" s="94"/>
      <c r="S33" s="94"/>
      <c r="T33" s="94"/>
      <c r="U33" s="94"/>
      <c r="V33" s="94"/>
      <c r="W33" s="94"/>
    </row>
    <row r="34" spans="1:23" ht="16.5" customHeight="1" thickBot="1" x14ac:dyDescent="0.3">
      <c r="A34" s="251"/>
      <c r="B34" s="263"/>
      <c r="C34" s="264"/>
      <c r="D34" s="147"/>
      <c r="E34" s="147"/>
      <c r="F34" s="64"/>
      <c r="G34" s="148"/>
      <c r="H34" s="64"/>
      <c r="I34" s="148"/>
      <c r="J34" s="64"/>
      <c r="K34" s="148"/>
      <c r="L34" s="64"/>
      <c r="M34" s="148"/>
      <c r="N34" s="64"/>
      <c r="O34" s="147"/>
      <c r="P34" s="64"/>
      <c r="S34" s="94"/>
      <c r="T34" s="94"/>
      <c r="U34" s="94"/>
      <c r="V34" s="94"/>
    </row>
    <row r="35" spans="1:23" ht="16.5" customHeight="1" x14ac:dyDescent="0.25">
      <c r="A35" t="s">
        <v>1554</v>
      </c>
      <c r="B35" s="535"/>
      <c r="C35" s="503" t="s">
        <v>1118</v>
      </c>
      <c r="D35" s="77" t="s">
        <v>1058</v>
      </c>
      <c r="E35" s="67" t="s">
        <v>901</v>
      </c>
      <c r="F35" s="68">
        <f>VLOOKUP($A35,data!$A:$BY,69,FALSE)</f>
        <v>6.99</v>
      </c>
      <c r="G35" s="69">
        <f>VLOOKUP($A35,data!$A:$BY,70,FALSE)</f>
        <v>2</v>
      </c>
      <c r="H35" s="70">
        <f>VLOOKUP($A35,data!$A:$BY,71,FALSE)</f>
        <v>6.25</v>
      </c>
      <c r="I35" s="69">
        <f>VLOOKUP($A35,data!$A:$BY,72,FALSE)</f>
        <v>4</v>
      </c>
      <c r="J35" s="70">
        <f>VLOOKUP($A35,data!$A:$BY,73,FALSE)</f>
        <v>5.99</v>
      </c>
      <c r="K35" s="69">
        <f>VLOOKUP($A35,data!$A:$BY,74,FALSE)</f>
        <v>6</v>
      </c>
      <c r="L35" s="70">
        <f>VLOOKUP($A35,data!$A:$BY,75,FALSE)</f>
        <v>5.49</v>
      </c>
      <c r="M35" s="69">
        <f>VLOOKUP($A35,data!$A:$BY,76,FALSE)</f>
        <v>14</v>
      </c>
      <c r="N35" s="70">
        <f>VLOOKUP($A35,data!$A:$BY,77,FALSE)</f>
        <v>4.6500000000000004</v>
      </c>
      <c r="O35" s="347"/>
      <c r="P35" s="70">
        <f>IF(O35=0,0,IF(O35&gt;(M35-1),(N35*O35),IF(O35&gt;(K35-1),(L35*O35),IF(O35&gt;(I35-1),(J35*O35),IF(O35&gt;(G35-1),(H35*O35),F35*O35)))))</f>
        <v>0</v>
      </c>
      <c r="S35" s="94"/>
      <c r="T35" s="94"/>
      <c r="U35" s="94"/>
      <c r="V35" s="94"/>
    </row>
    <row r="36" spans="1:23" ht="16.5" customHeight="1" x14ac:dyDescent="0.25">
      <c r="A36" t="s">
        <v>1555</v>
      </c>
      <c r="B36" s="566"/>
      <c r="C36" s="526"/>
      <c r="D36" s="45" t="s">
        <v>1060</v>
      </c>
      <c r="E36" s="63" t="s">
        <v>903</v>
      </c>
      <c r="F36" s="64">
        <f>VLOOKUP($A36,data!$A:$BY,69,FALSE)</f>
        <v>6.99</v>
      </c>
      <c r="G36" s="65">
        <f>VLOOKUP($A36,data!$A:$BY,70,FALSE)</f>
        <v>2</v>
      </c>
      <c r="H36" s="66">
        <f>VLOOKUP($A36,data!$A:$BY,71,FALSE)</f>
        <v>6.25</v>
      </c>
      <c r="I36" s="65">
        <f>VLOOKUP($A36,data!$A:$BY,72,FALSE)</f>
        <v>4</v>
      </c>
      <c r="J36" s="66">
        <f>VLOOKUP($A36,data!$A:$BY,73,FALSE)</f>
        <v>5.99</v>
      </c>
      <c r="K36" s="65">
        <f>VLOOKUP($A36,data!$A:$BY,74,FALSE)</f>
        <v>6</v>
      </c>
      <c r="L36" s="66">
        <f>VLOOKUP($A36,data!$A:$BY,75,FALSE)</f>
        <v>5.49</v>
      </c>
      <c r="M36" s="65">
        <f>VLOOKUP($A36,data!$A:$BY,76,FALSE)</f>
        <v>14</v>
      </c>
      <c r="N36" s="66">
        <f>VLOOKUP($A36,data!$A:$BY,77,FALSE)</f>
        <v>4.6500000000000004</v>
      </c>
      <c r="O36" s="328"/>
      <c r="P36" s="66">
        <f>IF(O36=0,0,IF(O36&gt;(M36-1),(N36*O36),IF(O36&gt;(K36-1),(L36*O36),IF(O36&gt;(I36-1),(J36*O36),IF(O36&gt;(G36-1),(H36*O36),F36*O36)))))</f>
        <v>0</v>
      </c>
      <c r="S36" s="94"/>
      <c r="T36" s="94"/>
      <c r="U36" s="94"/>
      <c r="V36" s="94"/>
    </row>
    <row r="37" spans="1:23" ht="16.5" customHeight="1" thickBot="1" x14ac:dyDescent="0.3">
      <c r="A37" t="s">
        <v>1556</v>
      </c>
      <c r="B37" s="567"/>
      <c r="C37" s="504"/>
      <c r="D37" s="71" t="s">
        <v>1059</v>
      </c>
      <c r="E37" s="72" t="s">
        <v>902</v>
      </c>
      <c r="F37" s="73">
        <f>VLOOKUP($A37,data!$A:$BY,69,FALSE)</f>
        <v>6.99</v>
      </c>
      <c r="G37" s="74">
        <f>VLOOKUP($A37,data!$A:$BY,70,FALSE)</f>
        <v>2</v>
      </c>
      <c r="H37" s="75">
        <f>VLOOKUP($A37,data!$A:$BY,71,FALSE)</f>
        <v>6.25</v>
      </c>
      <c r="I37" s="74">
        <f>VLOOKUP($A37,data!$A:$BY,72,FALSE)</f>
        <v>4</v>
      </c>
      <c r="J37" s="75">
        <f>VLOOKUP($A37,data!$A:$BY,73,FALSE)</f>
        <v>5.99</v>
      </c>
      <c r="K37" s="74">
        <f>VLOOKUP($A37,data!$A:$BY,74,FALSE)</f>
        <v>6</v>
      </c>
      <c r="L37" s="75">
        <f>VLOOKUP($A37,data!$A:$BY,75,FALSE)</f>
        <v>5.49</v>
      </c>
      <c r="M37" s="74">
        <f>VLOOKUP($A37,data!$A:$BY,76,FALSE)</f>
        <v>14</v>
      </c>
      <c r="N37" s="75">
        <f>VLOOKUP($A37,data!$A:$BY,77,FALSE)</f>
        <v>4.6500000000000004</v>
      </c>
      <c r="O37" s="348"/>
      <c r="P37" s="75">
        <f t="shared" ref="P37" si="2">IF(O37=0,0,IF(O37&gt;(M37-1),(N37*O37),IF(O37&gt;(K37-1),(L37*O37),IF(O37&gt;(I37-1),(J37*O37),IF(O37&gt;(G37-1),(H37*O37),F37*O37)))))</f>
        <v>0</v>
      </c>
      <c r="S37" s="94"/>
      <c r="T37" s="94"/>
      <c r="U37" s="94"/>
      <c r="V37" s="94"/>
    </row>
    <row r="38" spans="1:23" ht="16.5" customHeight="1" x14ac:dyDescent="0.25">
      <c r="A38" t="s">
        <v>1557</v>
      </c>
      <c r="B38" s="554"/>
      <c r="C38" s="503" t="s">
        <v>1119</v>
      </c>
      <c r="D38" s="77" t="s">
        <v>1058</v>
      </c>
      <c r="E38" s="67" t="s">
        <v>904</v>
      </c>
      <c r="F38" s="68">
        <f>VLOOKUP($A38,data!$A:$BY,69,FALSE)</f>
        <v>7.49</v>
      </c>
      <c r="G38" s="69">
        <f>VLOOKUP($A38,data!$A:$BY,70,FALSE)</f>
        <v>2</v>
      </c>
      <c r="H38" s="70">
        <f>VLOOKUP($A38,data!$A:$BY,71,FALSE)</f>
        <v>6.99</v>
      </c>
      <c r="I38" s="69">
        <f>VLOOKUP($A38,data!$A:$BY,72,FALSE)</f>
        <v>4</v>
      </c>
      <c r="J38" s="70">
        <f>VLOOKUP($A38,data!$A:$BY,73,FALSE)</f>
        <v>6.49</v>
      </c>
      <c r="K38" s="69">
        <f>VLOOKUP($A38,data!$A:$BY,74,FALSE)</f>
        <v>6</v>
      </c>
      <c r="L38" s="70">
        <f>VLOOKUP($A38,data!$A:$BY,75,FALSE)</f>
        <v>5.99</v>
      </c>
      <c r="M38" s="69">
        <f>VLOOKUP($A38,data!$A:$BY,76,FALSE)</f>
        <v>14</v>
      </c>
      <c r="N38" s="70">
        <f>VLOOKUP($A38,data!$A:$BY,77,FALSE)</f>
        <v>5.25</v>
      </c>
      <c r="O38" s="347"/>
      <c r="P38" s="70">
        <f t="shared" ref="P38:P43" si="3">IF(O38=0,0,IF(O38&gt;(M38-1),(N38*O38),IF(O38&gt;(K38-1),(L38*O38),IF(O38&gt;(I38-1),(J38*O38),IF(O38&gt;(G38-1),(H38*O38),F38*O38)))))</f>
        <v>0</v>
      </c>
      <c r="S38" s="94"/>
      <c r="T38" s="94"/>
      <c r="U38" s="94"/>
      <c r="V38" s="94"/>
    </row>
    <row r="39" spans="1:23" ht="16.5" customHeight="1" x14ac:dyDescent="0.25">
      <c r="A39" t="s">
        <v>1558</v>
      </c>
      <c r="B39" s="566"/>
      <c r="C39" s="526"/>
      <c r="D39" s="45" t="s">
        <v>1060</v>
      </c>
      <c r="E39" s="63" t="s">
        <v>906</v>
      </c>
      <c r="F39" s="64">
        <f>VLOOKUP($A39,data!$A:$BY,69,FALSE)</f>
        <v>7.49</v>
      </c>
      <c r="G39" s="65">
        <f>VLOOKUP($A39,data!$A:$BY,70,FALSE)</f>
        <v>2</v>
      </c>
      <c r="H39" s="66">
        <f>VLOOKUP($A39,data!$A:$BY,71,FALSE)</f>
        <v>6.99</v>
      </c>
      <c r="I39" s="65">
        <f>VLOOKUP($A39,data!$A:$BY,72,FALSE)</f>
        <v>4</v>
      </c>
      <c r="J39" s="66">
        <f>VLOOKUP($A39,data!$A:$BY,73,FALSE)</f>
        <v>6.49</v>
      </c>
      <c r="K39" s="65">
        <f>VLOOKUP($A39,data!$A:$BY,74,FALSE)</f>
        <v>6</v>
      </c>
      <c r="L39" s="66">
        <f>VLOOKUP($A39,data!$A:$BY,75,FALSE)</f>
        <v>5.99</v>
      </c>
      <c r="M39" s="65">
        <f>VLOOKUP($A39,data!$A:$BY,76,FALSE)</f>
        <v>14</v>
      </c>
      <c r="N39" s="66">
        <f>VLOOKUP($A39,data!$A:$BY,77,FALSE)</f>
        <v>5.25</v>
      </c>
      <c r="O39" s="328"/>
      <c r="P39" s="66">
        <f t="shared" si="3"/>
        <v>0</v>
      </c>
      <c r="S39" s="94"/>
      <c r="T39" s="94"/>
      <c r="U39" s="94"/>
      <c r="V39" s="94"/>
    </row>
    <row r="40" spans="1:23" ht="16.5" customHeight="1" thickBot="1" x14ac:dyDescent="0.3">
      <c r="A40" t="s">
        <v>1559</v>
      </c>
      <c r="B40" s="560"/>
      <c r="C40" s="504"/>
      <c r="D40" s="71" t="s">
        <v>1059</v>
      </c>
      <c r="E40" s="72" t="s">
        <v>905</v>
      </c>
      <c r="F40" s="73">
        <f>VLOOKUP($A40,data!$A:$BY,69,FALSE)</f>
        <v>7.49</v>
      </c>
      <c r="G40" s="74">
        <f>VLOOKUP($A40,data!$A:$BY,70,FALSE)</f>
        <v>2</v>
      </c>
      <c r="H40" s="75">
        <f>VLOOKUP($A40,data!$A:$BY,71,FALSE)</f>
        <v>6.99</v>
      </c>
      <c r="I40" s="74">
        <f>VLOOKUP($A40,data!$A:$BY,72,FALSE)</f>
        <v>4</v>
      </c>
      <c r="J40" s="75">
        <f>VLOOKUP($A40,data!$A:$BY,73,FALSE)</f>
        <v>6.49</v>
      </c>
      <c r="K40" s="74">
        <f>VLOOKUP($A40,data!$A:$BY,74,FALSE)</f>
        <v>6</v>
      </c>
      <c r="L40" s="75">
        <f>VLOOKUP($A40,data!$A:$BY,75,FALSE)</f>
        <v>5.99</v>
      </c>
      <c r="M40" s="74">
        <f>VLOOKUP($A40,data!$A:$BY,76,FALSE)</f>
        <v>14</v>
      </c>
      <c r="N40" s="75">
        <f>VLOOKUP($A40,data!$A:$BY,77,FALSE)</f>
        <v>5.25</v>
      </c>
      <c r="O40" s="348"/>
      <c r="P40" s="75">
        <f t="shared" si="3"/>
        <v>0</v>
      </c>
      <c r="S40" s="94"/>
      <c r="T40" s="94"/>
      <c r="U40" s="94"/>
      <c r="V40" s="94"/>
    </row>
    <row r="41" spans="1:23" ht="16.5" customHeight="1" x14ac:dyDescent="0.25">
      <c r="A41" t="s">
        <v>1560</v>
      </c>
      <c r="B41" s="554"/>
      <c r="C41" s="503" t="s">
        <v>1121</v>
      </c>
      <c r="D41" s="77" t="s">
        <v>1058</v>
      </c>
      <c r="E41" s="67" t="s">
        <v>894</v>
      </c>
      <c r="F41" s="68">
        <f>VLOOKUP($A41,data!$A:$BY,69,FALSE)</f>
        <v>6.99</v>
      </c>
      <c r="G41" s="69">
        <f>VLOOKUP($A41,data!$A:$BY,70,FALSE)</f>
        <v>2</v>
      </c>
      <c r="H41" s="70">
        <f>VLOOKUP($A41,data!$A:$BY,71,FALSE)</f>
        <v>6.25</v>
      </c>
      <c r="I41" s="69">
        <f>VLOOKUP($A41,data!$A:$BY,72,FALSE)</f>
        <v>4</v>
      </c>
      <c r="J41" s="70">
        <f>VLOOKUP($A41,data!$A:$BY,73,FALSE)</f>
        <v>5.99</v>
      </c>
      <c r="K41" s="69">
        <f>VLOOKUP($A41,data!$A:$BY,74,FALSE)</f>
        <v>6</v>
      </c>
      <c r="L41" s="70">
        <f>VLOOKUP($A41,data!$A:$BY,75,FALSE)</f>
        <v>5.49</v>
      </c>
      <c r="M41" s="69">
        <f>VLOOKUP($A41,data!$A:$BY,76,FALSE)</f>
        <v>14</v>
      </c>
      <c r="N41" s="70">
        <f>VLOOKUP($A41,data!$A:$BY,77,FALSE)</f>
        <v>4.6500000000000004</v>
      </c>
      <c r="O41" s="347"/>
      <c r="P41" s="70">
        <f t="shared" si="3"/>
        <v>0</v>
      </c>
      <c r="S41" s="94"/>
      <c r="T41" s="94"/>
      <c r="U41" s="94"/>
      <c r="V41" s="94"/>
    </row>
    <row r="42" spans="1:23" ht="16.5" customHeight="1" x14ac:dyDescent="0.25">
      <c r="A42" t="s">
        <v>1562</v>
      </c>
      <c r="B42" s="566"/>
      <c r="C42" s="526"/>
      <c r="D42" s="45" t="s">
        <v>1060</v>
      </c>
      <c r="E42" s="63" t="s">
        <v>896</v>
      </c>
      <c r="F42" s="64">
        <f>VLOOKUP($A42,data!$A:$BY,69,FALSE)</f>
        <v>6.99</v>
      </c>
      <c r="G42" s="65">
        <f>VLOOKUP($A42,data!$A:$BY,70,FALSE)</f>
        <v>2</v>
      </c>
      <c r="H42" s="66">
        <f>VLOOKUP($A42,data!$A:$BY,71,FALSE)</f>
        <v>6.25</v>
      </c>
      <c r="I42" s="65">
        <f>VLOOKUP($A42,data!$A:$BY,72,FALSE)</f>
        <v>4</v>
      </c>
      <c r="J42" s="66">
        <f>VLOOKUP($A42,data!$A:$BY,73,FALSE)</f>
        <v>5.99</v>
      </c>
      <c r="K42" s="65">
        <f>VLOOKUP($A42,data!$A:$BY,74,FALSE)</f>
        <v>6</v>
      </c>
      <c r="L42" s="66">
        <f>VLOOKUP($A42,data!$A:$BY,75,FALSE)</f>
        <v>5.49</v>
      </c>
      <c r="M42" s="65">
        <f>VLOOKUP($A42,data!$A:$BY,76,FALSE)</f>
        <v>14</v>
      </c>
      <c r="N42" s="66">
        <f>VLOOKUP($A42,data!$A:$BY,77,FALSE)</f>
        <v>4.6500000000000004</v>
      </c>
      <c r="O42" s="328"/>
      <c r="P42" s="66">
        <f t="shared" si="3"/>
        <v>0</v>
      </c>
      <c r="S42" s="94"/>
      <c r="T42" s="94"/>
      <c r="U42" s="94"/>
      <c r="V42" s="94"/>
    </row>
    <row r="43" spans="1:23" ht="16.5" customHeight="1" thickBot="1" x14ac:dyDescent="0.3">
      <c r="A43" t="s">
        <v>1561</v>
      </c>
      <c r="B43" s="560"/>
      <c r="C43" s="504"/>
      <c r="D43" s="71" t="s">
        <v>1059</v>
      </c>
      <c r="E43" s="72" t="s">
        <v>895</v>
      </c>
      <c r="F43" s="73">
        <f>VLOOKUP($A43,data!$A:$BY,69,FALSE)</f>
        <v>6.99</v>
      </c>
      <c r="G43" s="74">
        <f>VLOOKUP($A43,data!$A:$BY,70,FALSE)</f>
        <v>2</v>
      </c>
      <c r="H43" s="75">
        <f>VLOOKUP($A43,data!$A:$BY,71,FALSE)</f>
        <v>6.25</v>
      </c>
      <c r="I43" s="74">
        <f>VLOOKUP($A43,data!$A:$BY,72,FALSE)</f>
        <v>4</v>
      </c>
      <c r="J43" s="75">
        <f>VLOOKUP($A43,data!$A:$BY,73,FALSE)</f>
        <v>5.99</v>
      </c>
      <c r="K43" s="74">
        <f>VLOOKUP($A43,data!$A:$BY,74,FALSE)</f>
        <v>6</v>
      </c>
      <c r="L43" s="75">
        <f>VLOOKUP($A43,data!$A:$BY,75,FALSE)</f>
        <v>5.49</v>
      </c>
      <c r="M43" s="74">
        <f>VLOOKUP($A43,data!$A:$BY,76,FALSE)</f>
        <v>14</v>
      </c>
      <c r="N43" s="75">
        <f>VLOOKUP($A43,data!$A:$BY,77,FALSE)</f>
        <v>4.6500000000000004</v>
      </c>
      <c r="O43" s="348"/>
      <c r="P43" s="75">
        <f t="shared" si="3"/>
        <v>0</v>
      </c>
      <c r="S43" s="94"/>
      <c r="T43" s="94"/>
      <c r="U43" s="94"/>
      <c r="V43" s="94"/>
    </row>
    <row r="44" spans="1:23" ht="16.5" customHeight="1" x14ac:dyDescent="0.25">
      <c r="A44" t="s">
        <v>1563</v>
      </c>
      <c r="B44" s="554"/>
      <c r="C44" s="503" t="s">
        <v>1120</v>
      </c>
      <c r="D44" s="77" t="s">
        <v>1058</v>
      </c>
      <c r="E44" s="67" t="s">
        <v>897</v>
      </c>
      <c r="F44" s="68">
        <f>VLOOKUP($A44,data!$A:$BY,69,FALSE)</f>
        <v>7.49</v>
      </c>
      <c r="G44" s="69">
        <f>VLOOKUP($A44,data!$A:$BY,70,FALSE)</f>
        <v>2</v>
      </c>
      <c r="H44" s="70">
        <f>VLOOKUP($A44,data!$A:$BY,71,FALSE)</f>
        <v>6.99</v>
      </c>
      <c r="I44" s="69">
        <f>VLOOKUP($A44,data!$A:$BY,72,FALSE)</f>
        <v>4</v>
      </c>
      <c r="J44" s="70">
        <f>VLOOKUP($A44,data!$A:$BY,73,FALSE)</f>
        <v>6.49</v>
      </c>
      <c r="K44" s="69">
        <f>VLOOKUP($A44,data!$A:$BY,74,FALSE)</f>
        <v>6</v>
      </c>
      <c r="L44" s="70">
        <f>VLOOKUP($A44,data!$A:$BY,75,FALSE)</f>
        <v>5.99</v>
      </c>
      <c r="M44" s="69">
        <f>VLOOKUP($A44,data!$A:$BY,76,FALSE)</f>
        <v>14</v>
      </c>
      <c r="N44" s="70">
        <f>VLOOKUP($A44,data!$A:$BY,77,FALSE)</f>
        <v>5.25</v>
      </c>
      <c r="O44" s="347"/>
      <c r="P44" s="70">
        <f t="shared" ref="P44:P45" si="4">IF(O44=0,0,IF(O44&gt;(M44-1),(N44*O44),IF(O44&gt;(K44-1),(L44*O44),IF(O44&gt;(I44-1),(J44*O44),IF(O44&gt;(G44-1),(H44*O44),F44*O44)))))</f>
        <v>0</v>
      </c>
      <c r="S44" s="94"/>
      <c r="T44" s="94"/>
      <c r="U44" s="94"/>
      <c r="V44" s="94"/>
    </row>
    <row r="45" spans="1:23" ht="16.5" customHeight="1" x14ac:dyDescent="0.25">
      <c r="A45" t="s">
        <v>1565</v>
      </c>
      <c r="B45" s="566"/>
      <c r="C45" s="526"/>
      <c r="D45" s="45" t="s">
        <v>1060</v>
      </c>
      <c r="E45" s="63" t="s">
        <v>899</v>
      </c>
      <c r="F45" s="64">
        <f>VLOOKUP($A45,data!$A:$BY,69,FALSE)</f>
        <v>7.49</v>
      </c>
      <c r="G45" s="65">
        <f>VLOOKUP($A45,data!$A:$BY,70,FALSE)</f>
        <v>2</v>
      </c>
      <c r="H45" s="66">
        <f>VLOOKUP($A45,data!$A:$BY,71,FALSE)</f>
        <v>6.99</v>
      </c>
      <c r="I45" s="65">
        <f>VLOOKUP($A45,data!$A:$BY,72,FALSE)</f>
        <v>4</v>
      </c>
      <c r="J45" s="66">
        <f>VLOOKUP($A45,data!$A:$BY,73,FALSE)</f>
        <v>6.49</v>
      </c>
      <c r="K45" s="65">
        <f>VLOOKUP($A45,data!$A:$BY,74,FALSE)</f>
        <v>6</v>
      </c>
      <c r="L45" s="66">
        <f>VLOOKUP($A45,data!$A:$BY,75,FALSE)</f>
        <v>5.99</v>
      </c>
      <c r="M45" s="65">
        <f>VLOOKUP($A45,data!$A:$BY,76,FALSE)</f>
        <v>14</v>
      </c>
      <c r="N45" s="66">
        <f>VLOOKUP($A45,data!$A:$BY,77,FALSE)</f>
        <v>5.25</v>
      </c>
      <c r="O45" s="328"/>
      <c r="P45" s="66">
        <f t="shared" si="4"/>
        <v>0</v>
      </c>
      <c r="S45" s="94"/>
      <c r="T45" s="94"/>
      <c r="U45" s="94"/>
      <c r="V45" s="94"/>
    </row>
    <row r="46" spans="1:23" ht="16.5" customHeight="1" thickBot="1" x14ac:dyDescent="0.3">
      <c r="A46" t="s">
        <v>1564</v>
      </c>
      <c r="B46" s="560"/>
      <c r="C46" s="504"/>
      <c r="D46" s="71" t="s">
        <v>1059</v>
      </c>
      <c r="E46" s="72" t="s">
        <v>898</v>
      </c>
      <c r="F46" s="73">
        <f>VLOOKUP($A46,data!$A:$BY,69,FALSE)</f>
        <v>7.49</v>
      </c>
      <c r="G46" s="74">
        <f>VLOOKUP($A46,data!$A:$BY,70,FALSE)</f>
        <v>2</v>
      </c>
      <c r="H46" s="75">
        <f>VLOOKUP($A46,data!$A:$BY,71,FALSE)</f>
        <v>6.99</v>
      </c>
      <c r="I46" s="74">
        <f>VLOOKUP($A46,data!$A:$BY,72,FALSE)</f>
        <v>4</v>
      </c>
      <c r="J46" s="75">
        <f>VLOOKUP($A46,data!$A:$BY,73,FALSE)</f>
        <v>6.49</v>
      </c>
      <c r="K46" s="74">
        <f>VLOOKUP($A46,data!$A:$BY,74,FALSE)</f>
        <v>6</v>
      </c>
      <c r="L46" s="75">
        <f>VLOOKUP($A46,data!$A:$BY,75,FALSE)</f>
        <v>5.99</v>
      </c>
      <c r="M46" s="74">
        <f>VLOOKUP($A46,data!$A:$BY,76,FALSE)</f>
        <v>14</v>
      </c>
      <c r="N46" s="75">
        <f>VLOOKUP($A46,data!$A:$BY,77,FALSE)</f>
        <v>5.25</v>
      </c>
      <c r="O46" s="348"/>
      <c r="P46" s="75">
        <f>IF(O46=0,0,IF(O46&gt;(M46-1),(N46*O46),IF(O46&gt;(K46-1),(L46*O46),IF(O46&gt;(I46-1),(J46*O46),IF(O46&gt;(G46-1),(H46*O46),F46*O46)))))</f>
        <v>0</v>
      </c>
      <c r="S46" s="94"/>
      <c r="T46" s="94"/>
      <c r="U46" s="94"/>
      <c r="V46" s="94"/>
    </row>
    <row r="47" spans="1:23" ht="16.5" customHeight="1" x14ac:dyDescent="0.25">
      <c r="A47" t="s">
        <v>1566</v>
      </c>
      <c r="B47" s="535"/>
      <c r="C47" s="503" t="s">
        <v>1115</v>
      </c>
      <c r="D47" s="77" t="s">
        <v>1058</v>
      </c>
      <c r="E47" s="67" t="s">
        <v>847</v>
      </c>
      <c r="F47" s="68">
        <f>VLOOKUP($A47,data!$A:$BY,69,FALSE)</f>
        <v>27.99</v>
      </c>
      <c r="G47" s="69">
        <f>VLOOKUP($A47,data!$A:$BY,70,FALSE)</f>
        <v>2</v>
      </c>
      <c r="H47" s="70">
        <f>VLOOKUP($A47,data!$A:$BY,71,FALSE)</f>
        <v>26.99</v>
      </c>
      <c r="I47" s="69">
        <f>VLOOKUP($A47,data!$A:$BY,72,FALSE)</f>
        <v>4</v>
      </c>
      <c r="J47" s="70">
        <f>VLOOKUP($A47,data!$A:$BY,73,FALSE)</f>
        <v>25.99</v>
      </c>
      <c r="K47" s="69">
        <f>VLOOKUP($A47,data!$A:$BY,74,FALSE)</f>
        <v>6</v>
      </c>
      <c r="L47" s="70">
        <f>VLOOKUP($A47,data!$A:$BY,75,FALSE)</f>
        <v>23.99</v>
      </c>
      <c r="M47" s="69">
        <f>VLOOKUP($A47,data!$A:$BY,76,FALSE)</f>
        <v>10</v>
      </c>
      <c r="N47" s="70">
        <f>VLOOKUP($A47,data!$A:$BY,77,FALSE)</f>
        <v>21.59</v>
      </c>
      <c r="O47" s="347"/>
      <c r="P47" s="70">
        <f>IF(O47=0,0,IF(O47&gt;(M47-1),(N47*O47),IF(O47&gt;(K47-1),(L47*O47),IF(O47&gt;(I47-1),(J47*O47),IF(O47&gt;(G47-1),(H47*O47),F47*O47)))))</f>
        <v>0</v>
      </c>
      <c r="S47" s="94"/>
      <c r="T47" s="94"/>
      <c r="U47" s="94"/>
      <c r="V47" s="94"/>
    </row>
    <row r="48" spans="1:23" ht="16.5" customHeight="1" x14ac:dyDescent="0.25">
      <c r="A48" t="s">
        <v>1567</v>
      </c>
      <c r="B48" s="566"/>
      <c r="C48" s="526"/>
      <c r="D48" s="45" t="s">
        <v>1060</v>
      </c>
      <c r="E48" s="63" t="s">
        <v>849</v>
      </c>
      <c r="F48" s="64">
        <f>VLOOKUP($A48,data!$A:$BY,69,FALSE)</f>
        <v>27.99</v>
      </c>
      <c r="G48" s="65">
        <f>VLOOKUP($A48,data!$A:$BY,70,FALSE)</f>
        <v>2</v>
      </c>
      <c r="H48" s="66">
        <f>VLOOKUP($A48,data!$A:$BY,71,FALSE)</f>
        <v>26.99</v>
      </c>
      <c r="I48" s="65">
        <f>VLOOKUP($A48,data!$A:$BY,72,FALSE)</f>
        <v>4</v>
      </c>
      <c r="J48" s="66">
        <f>VLOOKUP($A48,data!$A:$BY,73,FALSE)</f>
        <v>25.99</v>
      </c>
      <c r="K48" s="65">
        <f>VLOOKUP($A48,data!$A:$BY,74,FALSE)</f>
        <v>6</v>
      </c>
      <c r="L48" s="66">
        <f>VLOOKUP($A48,data!$A:$BY,75,FALSE)</f>
        <v>23.99</v>
      </c>
      <c r="M48" s="65">
        <f>VLOOKUP($A48,data!$A:$BY,76,FALSE)</f>
        <v>10</v>
      </c>
      <c r="N48" s="66">
        <f>VLOOKUP($A48,data!$A:$BY,77,FALSE)</f>
        <v>21.59</v>
      </c>
      <c r="O48" s="328"/>
      <c r="P48" s="66">
        <f>IF(O48=0,0,IF(O48&gt;(M48-1),(N48*O48),IF(O48&gt;(K48-1),(L48*O48),IF(O48&gt;(I48-1),(J48*O48),IF(O48&gt;(G48-1),(H48*O48),F48*O48)))))</f>
        <v>0</v>
      </c>
    </row>
    <row r="49" spans="1:23" ht="16.5" customHeight="1" thickBot="1" x14ac:dyDescent="0.3">
      <c r="A49" t="s">
        <v>1568</v>
      </c>
      <c r="B49" s="567"/>
      <c r="C49" s="504"/>
      <c r="D49" s="71" t="s">
        <v>1059</v>
      </c>
      <c r="E49" s="72" t="s">
        <v>848</v>
      </c>
      <c r="F49" s="73">
        <f>VLOOKUP($A49,data!$A:$BY,69,FALSE)</f>
        <v>27.99</v>
      </c>
      <c r="G49" s="74">
        <f>VLOOKUP($A49,data!$A:$BY,70,FALSE)</f>
        <v>2</v>
      </c>
      <c r="H49" s="75">
        <f>VLOOKUP($A49,data!$A:$BY,71,FALSE)</f>
        <v>26.99</v>
      </c>
      <c r="I49" s="74">
        <f>VLOOKUP($A49,data!$A:$BY,72,FALSE)</f>
        <v>4</v>
      </c>
      <c r="J49" s="75">
        <f>VLOOKUP($A49,data!$A:$BY,73,FALSE)</f>
        <v>25.99</v>
      </c>
      <c r="K49" s="74">
        <f>VLOOKUP($A49,data!$A:$BY,74,FALSE)</f>
        <v>6</v>
      </c>
      <c r="L49" s="75">
        <f>VLOOKUP($A49,data!$A:$BY,75,FALSE)</f>
        <v>23.99</v>
      </c>
      <c r="M49" s="74">
        <f>VLOOKUP($A49,data!$A:$BY,76,FALSE)</f>
        <v>10</v>
      </c>
      <c r="N49" s="75">
        <f>VLOOKUP($A49,data!$A:$BY,77,FALSE)</f>
        <v>21.59</v>
      </c>
      <c r="O49" s="348"/>
      <c r="P49" s="75">
        <f>IF(O49=0,0,IF(O49&gt;(M49-1),(N49*O49),IF(O49&gt;(K49-1),(L49*O49),IF(O49&gt;(I49-1),(J49*O49),IF(O49&gt;(G49-1),(H49*O49),F49*O49)))))</f>
        <v>0</v>
      </c>
    </row>
    <row r="50" spans="1:23" ht="16.5" customHeight="1" thickBot="1" x14ac:dyDescent="0.3">
      <c r="A50" s="251"/>
      <c r="B50" s="263"/>
      <c r="C50" s="264"/>
      <c r="D50" s="147"/>
      <c r="E50" s="147"/>
      <c r="F50" s="64"/>
      <c r="G50" s="148"/>
      <c r="H50" s="64"/>
      <c r="I50" s="148"/>
      <c r="J50" s="64"/>
      <c r="K50" s="148"/>
      <c r="L50" s="64"/>
      <c r="M50" s="148"/>
      <c r="N50" s="64"/>
      <c r="O50" s="147"/>
      <c r="P50" s="64"/>
    </row>
    <row r="51" spans="1:23" ht="16.5" customHeight="1" x14ac:dyDescent="0.25">
      <c r="A51" t="s">
        <v>1569</v>
      </c>
      <c r="B51" s="535"/>
      <c r="C51" s="503" t="s">
        <v>1389</v>
      </c>
      <c r="D51" s="77" t="s">
        <v>1058</v>
      </c>
      <c r="E51" s="67" t="s">
        <v>821</v>
      </c>
      <c r="F51" s="68">
        <f>VLOOKUP($A51,data!$A:$BY,69,FALSE)</f>
        <v>7.49</v>
      </c>
      <c r="G51" s="69">
        <f>VLOOKUP($A51,data!$A:$BY,70,FALSE)</f>
        <v>2</v>
      </c>
      <c r="H51" s="70">
        <f>VLOOKUP($A51,data!$A:$BY,71,FALSE)</f>
        <v>6.75</v>
      </c>
      <c r="I51" s="69">
        <f>VLOOKUP($A51,data!$A:$BY,72,FALSE)</f>
        <v>4</v>
      </c>
      <c r="J51" s="70">
        <f>VLOOKUP($A51,data!$A:$BY,73,FALSE)</f>
        <v>6.25</v>
      </c>
      <c r="K51" s="69">
        <f>VLOOKUP($A51,data!$A:$BY,74,FALSE)</f>
        <v>10</v>
      </c>
      <c r="L51" s="70">
        <f>VLOOKUP($A51,data!$A:$BY,75,FALSE)</f>
        <v>5.75</v>
      </c>
      <c r="M51" s="69">
        <f>VLOOKUP($A51,data!$A:$BY,76,FALSE)</f>
        <v>20</v>
      </c>
      <c r="N51" s="70">
        <f>VLOOKUP($A51,data!$A:$BY,77,FALSE)</f>
        <v>4.75</v>
      </c>
      <c r="O51" s="347"/>
      <c r="P51" s="70">
        <f t="shared" ref="P51:P62" si="5">IF(O51=0,0,IF(O51&gt;(M51-1),(N51*O51),IF(O51&gt;(K51-1),(L51*O51),IF(O51&gt;(I51-1),(J51*O51),IF(O51&gt;(G51-1),(H51*O51),F51*O51)))))</f>
        <v>0</v>
      </c>
    </row>
    <row r="52" spans="1:23" ht="16.5" customHeight="1" x14ac:dyDescent="0.25">
      <c r="A52" t="s">
        <v>1570</v>
      </c>
      <c r="B52" s="566"/>
      <c r="C52" s="526"/>
      <c r="D52" s="45" t="s">
        <v>1060</v>
      </c>
      <c r="E52" s="63" t="s">
        <v>823</v>
      </c>
      <c r="F52" s="64">
        <f>VLOOKUP($A52,data!$A:$BY,69,FALSE)</f>
        <v>7.49</v>
      </c>
      <c r="G52" s="65">
        <f>VLOOKUP($A52,data!$A:$BY,70,FALSE)</f>
        <v>2</v>
      </c>
      <c r="H52" s="66">
        <f>VLOOKUP($A52,data!$A:$BY,71,FALSE)</f>
        <v>6.75</v>
      </c>
      <c r="I52" s="65">
        <f>VLOOKUP($A52,data!$A:$BY,72,FALSE)</f>
        <v>4</v>
      </c>
      <c r="J52" s="66">
        <f>VLOOKUP($A52,data!$A:$BY,73,FALSE)</f>
        <v>6.25</v>
      </c>
      <c r="K52" s="65">
        <f>VLOOKUP($A52,data!$A:$BY,74,FALSE)</f>
        <v>10</v>
      </c>
      <c r="L52" s="66">
        <f>VLOOKUP($A52,data!$A:$BY,75,FALSE)</f>
        <v>5.75</v>
      </c>
      <c r="M52" s="65">
        <f>VLOOKUP($A52,data!$A:$BY,76,FALSE)</f>
        <v>20</v>
      </c>
      <c r="N52" s="66">
        <f>VLOOKUP($A52,data!$A:$BY,77,FALSE)</f>
        <v>4.75</v>
      </c>
      <c r="O52" s="328"/>
      <c r="P52" s="66">
        <f t="shared" si="5"/>
        <v>0</v>
      </c>
    </row>
    <row r="53" spans="1:23" ht="16.5" customHeight="1" thickBot="1" x14ac:dyDescent="0.3">
      <c r="A53" t="s">
        <v>1571</v>
      </c>
      <c r="B53" s="567"/>
      <c r="C53" s="504"/>
      <c r="D53" s="71" t="s">
        <v>1059</v>
      </c>
      <c r="E53" s="72" t="s">
        <v>822</v>
      </c>
      <c r="F53" s="73">
        <f>VLOOKUP($A53,data!$A:$BY,69,FALSE)</f>
        <v>7.49</v>
      </c>
      <c r="G53" s="74">
        <f>VLOOKUP($A53,data!$A:$BY,70,FALSE)</f>
        <v>2</v>
      </c>
      <c r="H53" s="75">
        <f>VLOOKUP($A53,data!$A:$BY,71,FALSE)</f>
        <v>6.75</v>
      </c>
      <c r="I53" s="74">
        <f>VLOOKUP($A53,data!$A:$BY,72,FALSE)</f>
        <v>4</v>
      </c>
      <c r="J53" s="75">
        <f>VLOOKUP($A53,data!$A:$BY,73,FALSE)</f>
        <v>6.25</v>
      </c>
      <c r="K53" s="74">
        <f>VLOOKUP($A53,data!$A:$BY,74,FALSE)</f>
        <v>10</v>
      </c>
      <c r="L53" s="75">
        <f>VLOOKUP($A53,data!$A:$BY,75,FALSE)</f>
        <v>5.75</v>
      </c>
      <c r="M53" s="74">
        <f>VLOOKUP($A53,data!$A:$BY,76,FALSE)</f>
        <v>20</v>
      </c>
      <c r="N53" s="75">
        <f>VLOOKUP($A53,data!$A:$BY,77,FALSE)</f>
        <v>4.75</v>
      </c>
      <c r="O53" s="348"/>
      <c r="P53" s="75">
        <f t="shared" si="5"/>
        <v>0</v>
      </c>
    </row>
    <row r="54" spans="1:23" ht="16.5" customHeight="1" x14ac:dyDescent="0.25">
      <c r="A54" t="s">
        <v>1572</v>
      </c>
      <c r="B54" s="535"/>
      <c r="C54" s="503" t="s">
        <v>1122</v>
      </c>
      <c r="D54" s="77" t="s">
        <v>1058</v>
      </c>
      <c r="E54" s="67" t="s">
        <v>891</v>
      </c>
      <c r="F54" s="68">
        <f>VLOOKUP($A54,data!$A:$BY,69,FALSE)</f>
        <v>8.99</v>
      </c>
      <c r="G54" s="69">
        <f>VLOOKUP($A54,data!$A:$BY,70,FALSE)</f>
        <v>2</v>
      </c>
      <c r="H54" s="70">
        <f>VLOOKUP($A54,data!$A:$BY,71,FALSE)</f>
        <v>7.99</v>
      </c>
      <c r="I54" s="69">
        <f>VLOOKUP($A54,data!$A:$BY,72,FALSE)</f>
        <v>4</v>
      </c>
      <c r="J54" s="70">
        <f>VLOOKUP($A54,data!$A:$BY,73,FALSE)</f>
        <v>7.49</v>
      </c>
      <c r="K54" s="69">
        <f>VLOOKUP($A54,data!$A:$BY,74,FALSE)</f>
        <v>14</v>
      </c>
      <c r="L54" s="70">
        <f>VLOOKUP($A54,data!$A:$BY,75,FALSE)</f>
        <v>6.05</v>
      </c>
      <c r="M54" s="69">
        <f>VLOOKUP($A54,data!$A:$BY,76,FALSE)</f>
        <v>14</v>
      </c>
      <c r="N54" s="70">
        <f>VLOOKUP($A54,data!$A:$BY,77,FALSE)</f>
        <v>6.05</v>
      </c>
      <c r="O54" s="347"/>
      <c r="P54" s="70">
        <f t="shared" si="5"/>
        <v>0</v>
      </c>
    </row>
    <row r="55" spans="1:23" ht="16.5" customHeight="1" x14ac:dyDescent="0.25">
      <c r="A55" t="s">
        <v>1573</v>
      </c>
      <c r="B55" s="566"/>
      <c r="C55" s="526"/>
      <c r="D55" s="45" t="s">
        <v>1060</v>
      </c>
      <c r="E55" s="63" t="s">
        <v>893</v>
      </c>
      <c r="F55" s="64">
        <f>VLOOKUP($A55,data!$A:$BY,69,FALSE)</f>
        <v>8.99</v>
      </c>
      <c r="G55" s="65">
        <f>VLOOKUP($A55,data!$A:$BY,70,FALSE)</f>
        <v>2</v>
      </c>
      <c r="H55" s="66">
        <f>VLOOKUP($A55,data!$A:$BY,71,FALSE)</f>
        <v>7.99</v>
      </c>
      <c r="I55" s="65">
        <f>VLOOKUP($A55,data!$A:$BY,72,FALSE)</f>
        <v>4</v>
      </c>
      <c r="J55" s="66">
        <f>VLOOKUP($A55,data!$A:$BY,73,FALSE)</f>
        <v>7.49</v>
      </c>
      <c r="K55" s="65">
        <f>VLOOKUP($A55,data!$A:$BY,74,FALSE)</f>
        <v>14</v>
      </c>
      <c r="L55" s="66">
        <f>VLOOKUP($A55,data!$A:$BY,75,FALSE)</f>
        <v>6.05</v>
      </c>
      <c r="M55" s="65">
        <f>VLOOKUP($A55,data!$A:$BY,76,FALSE)</f>
        <v>14</v>
      </c>
      <c r="N55" s="66">
        <f>VLOOKUP($A55,data!$A:$BY,77,FALSE)</f>
        <v>6.05</v>
      </c>
      <c r="O55" s="328"/>
      <c r="P55" s="66">
        <f t="shared" si="5"/>
        <v>0</v>
      </c>
    </row>
    <row r="56" spans="1:23" ht="16.5" customHeight="1" thickBot="1" x14ac:dyDescent="0.3">
      <c r="A56" t="s">
        <v>1574</v>
      </c>
      <c r="B56" s="567"/>
      <c r="C56" s="504"/>
      <c r="D56" s="71" t="s">
        <v>1059</v>
      </c>
      <c r="E56" s="72" t="s">
        <v>892</v>
      </c>
      <c r="F56" s="73">
        <f>VLOOKUP($A56,data!$A:$BY,69,FALSE)</f>
        <v>8.99</v>
      </c>
      <c r="G56" s="74">
        <f>VLOOKUP($A56,data!$A:$BY,70,FALSE)</f>
        <v>2</v>
      </c>
      <c r="H56" s="75">
        <f>VLOOKUP($A56,data!$A:$BY,71,FALSE)</f>
        <v>7.99</v>
      </c>
      <c r="I56" s="74">
        <f>VLOOKUP($A56,data!$A:$BY,72,FALSE)</f>
        <v>4</v>
      </c>
      <c r="J56" s="75">
        <f>VLOOKUP($A56,data!$A:$BY,73,FALSE)</f>
        <v>7.49</v>
      </c>
      <c r="K56" s="74">
        <f>VLOOKUP($A56,data!$A:$BY,74,FALSE)</f>
        <v>14</v>
      </c>
      <c r="L56" s="75">
        <f>VLOOKUP($A56,data!$A:$BY,75,FALSE)</f>
        <v>6.05</v>
      </c>
      <c r="M56" s="74">
        <f>VLOOKUP($A56,data!$A:$BY,76,FALSE)</f>
        <v>14</v>
      </c>
      <c r="N56" s="75">
        <f>VLOOKUP($A56,data!$A:$BY,77,FALSE)</f>
        <v>6.05</v>
      </c>
      <c r="O56" s="348"/>
      <c r="P56" s="75">
        <f t="shared" si="5"/>
        <v>0</v>
      </c>
    </row>
    <row r="57" spans="1:23" ht="16.5" customHeight="1" x14ac:dyDescent="0.25">
      <c r="A57" t="s">
        <v>1575</v>
      </c>
      <c r="B57" s="535"/>
      <c r="C57" s="503" t="s">
        <v>1116</v>
      </c>
      <c r="D57" s="77" t="s">
        <v>1058</v>
      </c>
      <c r="E57" s="67" t="s">
        <v>885</v>
      </c>
      <c r="F57" s="68">
        <f>VLOOKUP($A57,data!$A:$BY,69,FALSE)</f>
        <v>3.75</v>
      </c>
      <c r="G57" s="69">
        <f>VLOOKUP($A57,data!$A:$BY,70,FALSE)</f>
        <v>2</v>
      </c>
      <c r="H57" s="70">
        <f>VLOOKUP($A57,data!$A:$BY,71,FALSE)</f>
        <v>3.49</v>
      </c>
      <c r="I57" s="69">
        <f>VLOOKUP($A57,data!$A:$BY,72,FALSE)</f>
        <v>5</v>
      </c>
      <c r="J57" s="70">
        <f>VLOOKUP($A57,data!$A:$BY,73,FALSE)</f>
        <v>3.25</v>
      </c>
      <c r="K57" s="69">
        <f>VLOOKUP($A57,data!$A:$BY,74,FALSE)</f>
        <v>10</v>
      </c>
      <c r="L57" s="70">
        <f>VLOOKUP($A57,data!$A:$BY,75,FALSE)</f>
        <v>2.99</v>
      </c>
      <c r="M57" s="69">
        <f>VLOOKUP($A57,data!$A:$BY,76,FALSE)</f>
        <v>32</v>
      </c>
      <c r="N57" s="70">
        <f>VLOOKUP($A57,data!$A:$BY,77,FALSE)</f>
        <v>2.4900000000000002</v>
      </c>
      <c r="O57" s="347"/>
      <c r="P57" s="70">
        <f t="shared" si="5"/>
        <v>0</v>
      </c>
      <c r="R57" s="94"/>
      <c r="S57" s="94"/>
      <c r="T57" s="94"/>
      <c r="U57" s="94"/>
      <c r="V57" s="94"/>
      <c r="W57" s="94"/>
    </row>
    <row r="58" spans="1:23" ht="16.5" customHeight="1" x14ac:dyDescent="0.25">
      <c r="A58" t="s">
        <v>1576</v>
      </c>
      <c r="B58" s="566"/>
      <c r="C58" s="526"/>
      <c r="D58" s="45" t="s">
        <v>1060</v>
      </c>
      <c r="E58" s="63" t="s">
        <v>887</v>
      </c>
      <c r="F58" s="64">
        <f>VLOOKUP($A58,data!$A:$BY,69,FALSE)</f>
        <v>3.75</v>
      </c>
      <c r="G58" s="65">
        <f>VLOOKUP($A58,data!$A:$BY,70,FALSE)</f>
        <v>2</v>
      </c>
      <c r="H58" s="66">
        <f>VLOOKUP($A58,data!$A:$BY,71,FALSE)</f>
        <v>3.49</v>
      </c>
      <c r="I58" s="65">
        <f>VLOOKUP($A58,data!$A:$BY,72,FALSE)</f>
        <v>5</v>
      </c>
      <c r="J58" s="66">
        <f>VLOOKUP($A58,data!$A:$BY,73,FALSE)</f>
        <v>3.25</v>
      </c>
      <c r="K58" s="65">
        <f>VLOOKUP($A58,data!$A:$BY,74,FALSE)</f>
        <v>10</v>
      </c>
      <c r="L58" s="66">
        <f>VLOOKUP($A58,data!$A:$BY,75,FALSE)</f>
        <v>2.99</v>
      </c>
      <c r="M58" s="65">
        <f>VLOOKUP($A58,data!$A:$BY,76,FALSE)</f>
        <v>32</v>
      </c>
      <c r="N58" s="66">
        <f>VLOOKUP($A58,data!$A:$BY,77,FALSE)</f>
        <v>2.4900000000000002</v>
      </c>
      <c r="O58" s="328"/>
      <c r="P58" s="66">
        <f t="shared" si="5"/>
        <v>0</v>
      </c>
      <c r="R58" s="94"/>
      <c r="S58" s="94"/>
      <c r="T58" s="94"/>
      <c r="U58" s="94"/>
      <c r="V58" s="94"/>
      <c r="W58" s="94"/>
    </row>
    <row r="59" spans="1:23" ht="16.5" customHeight="1" thickBot="1" x14ac:dyDescent="0.3">
      <c r="A59" t="s">
        <v>1577</v>
      </c>
      <c r="B59" s="567"/>
      <c r="C59" s="504"/>
      <c r="D59" s="71" t="s">
        <v>1059</v>
      </c>
      <c r="E59" s="72" t="s">
        <v>886</v>
      </c>
      <c r="F59" s="73">
        <f>VLOOKUP($A59,data!$A:$BY,69,FALSE)</f>
        <v>3.75</v>
      </c>
      <c r="G59" s="74">
        <f>VLOOKUP($A59,data!$A:$BY,70,FALSE)</f>
        <v>2</v>
      </c>
      <c r="H59" s="75">
        <f>VLOOKUP($A59,data!$A:$BY,71,FALSE)</f>
        <v>3.49</v>
      </c>
      <c r="I59" s="74">
        <f>VLOOKUP($A59,data!$A:$BY,72,FALSE)</f>
        <v>5</v>
      </c>
      <c r="J59" s="75">
        <f>VLOOKUP($A59,data!$A:$BY,73,FALSE)</f>
        <v>3.25</v>
      </c>
      <c r="K59" s="74">
        <f>VLOOKUP($A59,data!$A:$BY,74,FALSE)</f>
        <v>10</v>
      </c>
      <c r="L59" s="75">
        <f>VLOOKUP($A59,data!$A:$BY,75,FALSE)</f>
        <v>2.99</v>
      </c>
      <c r="M59" s="74">
        <f>VLOOKUP($A59,data!$A:$BY,76,FALSE)</f>
        <v>32</v>
      </c>
      <c r="N59" s="75">
        <f>VLOOKUP($A59,data!$A:$BY,77,FALSE)</f>
        <v>2.4900000000000002</v>
      </c>
      <c r="O59" s="348"/>
      <c r="P59" s="75">
        <f t="shared" si="5"/>
        <v>0</v>
      </c>
      <c r="R59" s="94"/>
      <c r="S59" s="94"/>
      <c r="T59" s="94"/>
      <c r="U59" s="94"/>
      <c r="V59" s="94"/>
      <c r="W59" s="94"/>
    </row>
    <row r="60" spans="1:23" ht="16.5" customHeight="1" x14ac:dyDescent="0.25">
      <c r="A60" t="s">
        <v>1578</v>
      </c>
      <c r="B60" s="535"/>
      <c r="C60" s="503" t="s">
        <v>1897</v>
      </c>
      <c r="D60" s="77" t="s">
        <v>1058</v>
      </c>
      <c r="E60" s="67" t="s">
        <v>869</v>
      </c>
      <c r="F60" s="68">
        <f>VLOOKUP($A60,data!$A:$BY,69,FALSE)</f>
        <v>9.99</v>
      </c>
      <c r="G60" s="69">
        <f>VLOOKUP($A60,data!$A:$BY,70,FALSE)</f>
        <v>2</v>
      </c>
      <c r="H60" s="70">
        <f>VLOOKUP($A60,data!$A:$BY,71,FALSE)</f>
        <v>9.7899999999999991</v>
      </c>
      <c r="I60" s="69">
        <f>VLOOKUP($A60,data!$A:$BY,72,FALSE)</f>
        <v>4</v>
      </c>
      <c r="J60" s="70">
        <f>VLOOKUP($A60,data!$A:$BY,73,FALSE)</f>
        <v>8.49</v>
      </c>
      <c r="K60" s="69">
        <f>VLOOKUP($A60,data!$A:$BY,74,FALSE)</f>
        <v>6</v>
      </c>
      <c r="L60" s="70">
        <f>VLOOKUP($A60,data!$A:$BY,75,FALSE)</f>
        <v>7.49</v>
      </c>
      <c r="M60" s="69">
        <f>VLOOKUP($A60,data!$A:$BY,76,FALSE)</f>
        <v>10</v>
      </c>
      <c r="N60" s="70">
        <f>VLOOKUP($A60,data!$A:$BY,77,FALSE)</f>
        <v>6.49</v>
      </c>
      <c r="O60" s="347"/>
      <c r="P60" s="70">
        <f t="shared" si="5"/>
        <v>0</v>
      </c>
      <c r="R60" s="94"/>
      <c r="S60" s="94"/>
      <c r="T60" s="94"/>
      <c r="U60" s="94"/>
      <c r="V60" s="94"/>
      <c r="W60" s="94"/>
    </row>
    <row r="61" spans="1:23" ht="16.5" customHeight="1" x14ac:dyDescent="0.25">
      <c r="A61" t="s">
        <v>1579</v>
      </c>
      <c r="B61" s="566"/>
      <c r="C61" s="526"/>
      <c r="D61" s="45" t="s">
        <v>1060</v>
      </c>
      <c r="E61" s="63" t="s">
        <v>860</v>
      </c>
      <c r="F61" s="64">
        <f>VLOOKUP($A61,data!$A:$BY,69,FALSE)</f>
        <v>8.49</v>
      </c>
      <c r="G61" s="65">
        <f>VLOOKUP($A61,data!$A:$BY,70,FALSE)</f>
        <v>2</v>
      </c>
      <c r="H61" s="66">
        <f>VLOOKUP($A61,data!$A:$BY,71,FALSE)</f>
        <v>7.99</v>
      </c>
      <c r="I61" s="65">
        <f>VLOOKUP($A61,data!$A:$BY,72,FALSE)</f>
        <v>5</v>
      </c>
      <c r="J61" s="66">
        <f>VLOOKUP($A61,data!$A:$BY,73,FALSE)</f>
        <v>7.49</v>
      </c>
      <c r="K61" s="65">
        <f>VLOOKUP($A61,data!$A:$BY,74,FALSE)</f>
        <v>10</v>
      </c>
      <c r="L61" s="66">
        <f>VLOOKUP($A61,data!$A:$BY,75,FALSE)</f>
        <v>6.99</v>
      </c>
      <c r="M61" s="65">
        <f>VLOOKUP($A61,data!$A:$BY,76,FALSE)</f>
        <v>20</v>
      </c>
      <c r="N61" s="66">
        <f>VLOOKUP($A61,data!$A:$BY,77,FALSE)</f>
        <v>5.99</v>
      </c>
      <c r="O61" s="328"/>
      <c r="P61" s="66">
        <f t="shared" si="5"/>
        <v>0</v>
      </c>
      <c r="R61" s="94"/>
      <c r="S61" s="94"/>
      <c r="T61" s="94"/>
      <c r="U61" s="94"/>
      <c r="V61" s="94"/>
      <c r="W61" s="94"/>
    </row>
    <row r="62" spans="1:23" ht="16.5" customHeight="1" thickBot="1" x14ac:dyDescent="0.3">
      <c r="A62" t="s">
        <v>1580</v>
      </c>
      <c r="B62" s="567"/>
      <c r="C62" s="504"/>
      <c r="D62" s="71" t="s">
        <v>1059</v>
      </c>
      <c r="E62" s="72" t="s">
        <v>859</v>
      </c>
      <c r="F62" s="73">
        <f>VLOOKUP($A62,data!$A:$BY,69,FALSE)</f>
        <v>8.49</v>
      </c>
      <c r="G62" s="74">
        <f>VLOOKUP($A62,data!$A:$BY,70,FALSE)</f>
        <v>2</v>
      </c>
      <c r="H62" s="75">
        <f>VLOOKUP($A62,data!$A:$BY,71,FALSE)</f>
        <v>7.99</v>
      </c>
      <c r="I62" s="74">
        <f>VLOOKUP($A62,data!$A:$BY,72,FALSE)</f>
        <v>5</v>
      </c>
      <c r="J62" s="75">
        <f>VLOOKUP($A62,data!$A:$BY,73,FALSE)</f>
        <v>7.49</v>
      </c>
      <c r="K62" s="74">
        <f>VLOOKUP($A62,data!$A:$BY,74,FALSE)</f>
        <v>10</v>
      </c>
      <c r="L62" s="75">
        <f>VLOOKUP($A62,data!$A:$BY,75,FALSE)</f>
        <v>6.99</v>
      </c>
      <c r="M62" s="74">
        <f>VLOOKUP($A62,data!$A:$BY,76,FALSE)</f>
        <v>20</v>
      </c>
      <c r="N62" s="75">
        <f>VLOOKUP($A62,data!$A:$BY,77,FALSE)</f>
        <v>5.99</v>
      </c>
      <c r="O62" s="348"/>
      <c r="P62" s="75">
        <f t="shared" si="5"/>
        <v>0</v>
      </c>
      <c r="R62" s="94"/>
      <c r="S62" s="94"/>
      <c r="T62" s="94"/>
      <c r="U62" s="94"/>
      <c r="V62" s="94"/>
      <c r="W62" s="94"/>
    </row>
    <row r="63" spans="1:23" ht="16.5" customHeight="1" thickBot="1" x14ac:dyDescent="0.3">
      <c r="A63" s="251"/>
      <c r="B63" s="263"/>
      <c r="C63" s="264"/>
      <c r="D63" s="147"/>
      <c r="E63" s="147"/>
      <c r="F63" s="64"/>
      <c r="G63" s="148"/>
      <c r="H63" s="64"/>
      <c r="I63" s="148"/>
      <c r="J63" s="64"/>
      <c r="K63" s="148"/>
      <c r="L63" s="64"/>
      <c r="M63" s="148"/>
      <c r="N63" s="64"/>
      <c r="O63" s="147"/>
      <c r="P63" s="64"/>
    </row>
    <row r="64" spans="1:23" ht="16.5" customHeight="1" x14ac:dyDescent="0.25">
      <c r="A64" t="s">
        <v>1581</v>
      </c>
      <c r="B64" s="535"/>
      <c r="C64" s="503" t="s">
        <v>1113</v>
      </c>
      <c r="D64" s="77" t="s">
        <v>1058</v>
      </c>
      <c r="E64" s="67" t="s">
        <v>838</v>
      </c>
      <c r="F64" s="68">
        <f>VLOOKUP($A64,data!$A:$BY,69,FALSE)</f>
        <v>2.99</v>
      </c>
      <c r="G64" s="69">
        <f>VLOOKUP($A64,data!$A:$BY,70,FALSE)</f>
        <v>4</v>
      </c>
      <c r="H64" s="70">
        <f>VLOOKUP($A64,data!$A:$BY,71,FALSE)</f>
        <v>2.35</v>
      </c>
      <c r="I64" s="69">
        <f>VLOOKUP($A64,data!$A:$BY,72,FALSE)</f>
        <v>10</v>
      </c>
      <c r="J64" s="70">
        <f>VLOOKUP($A64,data!$A:$BY,73,FALSE)</f>
        <v>1.99</v>
      </c>
      <c r="K64" s="69">
        <f>VLOOKUP($A64,data!$A:$BY,74,FALSE)</f>
        <v>25</v>
      </c>
      <c r="L64" s="70">
        <f>VLOOKUP($A64,data!$A:$BY,75,FALSE)</f>
        <v>1.89</v>
      </c>
      <c r="M64" s="69">
        <f>VLOOKUP($A64,data!$A:$BY,76,FALSE)</f>
        <v>50</v>
      </c>
      <c r="N64" s="70">
        <f>VLOOKUP($A64,data!$A:$BY,77,FALSE)</f>
        <v>1.65</v>
      </c>
      <c r="O64" s="347"/>
      <c r="P64" s="70">
        <f t="shared" ref="P64:P74" si="6">IF(O64=0,0,IF(O64&gt;(M64-1),(N64*O64),IF(O64&gt;(K64-1),(L64*O64),IF(O64&gt;(I64-1),(J64*O64),IF(O64&gt;(G64-1),(H64*O64),F64*O64)))))</f>
        <v>0</v>
      </c>
      <c r="R64" s="94"/>
      <c r="S64" s="94"/>
      <c r="T64" s="94"/>
      <c r="U64" s="94"/>
      <c r="V64" s="94"/>
      <c r="W64" s="94"/>
    </row>
    <row r="65" spans="1:23" ht="16.5" customHeight="1" x14ac:dyDescent="0.25">
      <c r="A65" t="s">
        <v>1582</v>
      </c>
      <c r="B65" s="566"/>
      <c r="C65" s="526"/>
      <c r="D65" s="45" t="s">
        <v>1060</v>
      </c>
      <c r="E65" s="63" t="s">
        <v>840</v>
      </c>
      <c r="F65" s="64">
        <f>VLOOKUP($A65,data!$A:$BY,69,FALSE)</f>
        <v>2.99</v>
      </c>
      <c r="G65" s="65">
        <f>VLOOKUP($A65,data!$A:$BY,70,FALSE)</f>
        <v>4</v>
      </c>
      <c r="H65" s="66">
        <f>VLOOKUP($A65,data!$A:$BY,71,FALSE)</f>
        <v>2.35</v>
      </c>
      <c r="I65" s="65">
        <f>VLOOKUP($A65,data!$A:$BY,72,FALSE)</f>
        <v>10</v>
      </c>
      <c r="J65" s="66">
        <f>VLOOKUP($A65,data!$A:$BY,73,FALSE)</f>
        <v>1.99</v>
      </c>
      <c r="K65" s="65">
        <f>VLOOKUP($A65,data!$A:$BY,74,FALSE)</f>
        <v>25</v>
      </c>
      <c r="L65" s="66">
        <f>VLOOKUP($A65,data!$A:$BY,75,FALSE)</f>
        <v>1.89</v>
      </c>
      <c r="M65" s="65">
        <f>VLOOKUP($A65,data!$A:$BY,76,FALSE)</f>
        <v>50</v>
      </c>
      <c r="N65" s="66">
        <f>VLOOKUP($A65,data!$A:$BY,77,FALSE)</f>
        <v>1.65</v>
      </c>
      <c r="O65" s="328"/>
      <c r="P65" s="66">
        <f t="shared" si="6"/>
        <v>0</v>
      </c>
      <c r="R65" s="94"/>
      <c r="S65" s="94"/>
      <c r="T65" s="94"/>
      <c r="U65" s="94"/>
      <c r="V65" s="94"/>
      <c r="W65" s="94"/>
    </row>
    <row r="66" spans="1:23" ht="16.5" customHeight="1" thickBot="1" x14ac:dyDescent="0.3">
      <c r="A66" t="s">
        <v>1583</v>
      </c>
      <c r="B66" s="567"/>
      <c r="C66" s="504"/>
      <c r="D66" s="71" t="s">
        <v>1059</v>
      </c>
      <c r="E66" s="72" t="s">
        <v>839</v>
      </c>
      <c r="F66" s="73">
        <f>VLOOKUP($A66,data!$A:$BY,69,FALSE)</f>
        <v>2.99</v>
      </c>
      <c r="G66" s="74">
        <f>VLOOKUP($A66,data!$A:$BY,70,FALSE)</f>
        <v>4</v>
      </c>
      <c r="H66" s="75">
        <f>VLOOKUP($A66,data!$A:$BY,71,FALSE)</f>
        <v>2.35</v>
      </c>
      <c r="I66" s="74">
        <f>VLOOKUP($A66,data!$A:$BY,72,FALSE)</f>
        <v>10</v>
      </c>
      <c r="J66" s="75">
        <f>VLOOKUP($A66,data!$A:$BY,73,FALSE)</f>
        <v>1.99</v>
      </c>
      <c r="K66" s="74">
        <f>VLOOKUP($A66,data!$A:$BY,74,FALSE)</f>
        <v>25</v>
      </c>
      <c r="L66" s="75">
        <f>VLOOKUP($A66,data!$A:$BY,75,FALSE)</f>
        <v>1.89</v>
      </c>
      <c r="M66" s="74">
        <f>VLOOKUP($A66,data!$A:$BY,76,FALSE)</f>
        <v>50</v>
      </c>
      <c r="N66" s="75">
        <f>VLOOKUP($A66,data!$A:$BY,77,FALSE)</f>
        <v>1.65</v>
      </c>
      <c r="O66" s="348"/>
      <c r="P66" s="75">
        <f t="shared" si="6"/>
        <v>0</v>
      </c>
      <c r="R66" s="94"/>
      <c r="S66" s="94"/>
      <c r="T66" s="94"/>
      <c r="U66" s="94"/>
      <c r="V66" s="94"/>
      <c r="W66" s="94"/>
    </row>
    <row r="67" spans="1:23" ht="16.5" customHeight="1" x14ac:dyDescent="0.25">
      <c r="A67" t="s">
        <v>1584</v>
      </c>
      <c r="B67" s="535"/>
      <c r="C67" s="503" t="s">
        <v>1114</v>
      </c>
      <c r="D67" s="77" t="s">
        <v>1058</v>
      </c>
      <c r="E67" s="67" t="s">
        <v>844</v>
      </c>
      <c r="F67" s="68">
        <f>VLOOKUP($A67,data!$A:$BY,69,FALSE)</f>
        <v>3.25</v>
      </c>
      <c r="G67" s="69">
        <f>VLOOKUP($A67,data!$A:$BY,70,FALSE)</f>
        <v>4</v>
      </c>
      <c r="H67" s="70">
        <f>VLOOKUP($A67,data!$A:$BY,71,FALSE)</f>
        <v>2.99</v>
      </c>
      <c r="I67" s="69">
        <f>VLOOKUP($A67,data!$A:$BY,72,FALSE)</f>
        <v>10</v>
      </c>
      <c r="J67" s="70">
        <f>VLOOKUP($A67,data!$A:$BY,73,FALSE)</f>
        <v>2.75</v>
      </c>
      <c r="K67" s="69">
        <f>VLOOKUP($A67,data!$A:$BY,74,FALSE)</f>
        <v>25</v>
      </c>
      <c r="L67" s="70">
        <f>VLOOKUP($A67,data!$A:$BY,75,FALSE)</f>
        <v>2.4900000000000002</v>
      </c>
      <c r="M67" s="69">
        <f>VLOOKUP($A67,data!$A:$BY,76,FALSE)</f>
        <v>50</v>
      </c>
      <c r="N67" s="70">
        <f>VLOOKUP($A67,data!$A:$BY,77,FALSE)</f>
        <v>2.19</v>
      </c>
      <c r="O67" s="347"/>
      <c r="P67" s="70">
        <f t="shared" si="6"/>
        <v>0</v>
      </c>
      <c r="R67" s="94"/>
      <c r="S67" s="94"/>
      <c r="T67" s="94"/>
      <c r="U67" s="94"/>
      <c r="V67" s="94"/>
      <c r="W67" s="94"/>
    </row>
    <row r="68" spans="1:23" ht="16.5" customHeight="1" x14ac:dyDescent="0.25">
      <c r="A68" t="s">
        <v>1585</v>
      </c>
      <c r="B68" s="566"/>
      <c r="C68" s="526"/>
      <c r="D68" s="45" t="s">
        <v>1060</v>
      </c>
      <c r="E68" s="63" t="s">
        <v>842</v>
      </c>
      <c r="F68" s="64">
        <f>VLOOKUP($A68,data!$A:$BY,69,FALSE)</f>
        <v>3.25</v>
      </c>
      <c r="G68" s="65">
        <f>VLOOKUP($A68,data!$A:$BY,70,FALSE)</f>
        <v>4</v>
      </c>
      <c r="H68" s="66">
        <f>VLOOKUP($A68,data!$A:$BY,71,FALSE)</f>
        <v>2.99</v>
      </c>
      <c r="I68" s="65">
        <f>VLOOKUP($A68,data!$A:$BY,72,FALSE)</f>
        <v>10</v>
      </c>
      <c r="J68" s="66">
        <f>VLOOKUP($A68,data!$A:$BY,73,FALSE)</f>
        <v>2.75</v>
      </c>
      <c r="K68" s="65">
        <f>VLOOKUP($A68,data!$A:$BY,74,FALSE)</f>
        <v>25</v>
      </c>
      <c r="L68" s="66">
        <f>VLOOKUP($A68,data!$A:$BY,75,FALSE)</f>
        <v>2.4900000000000002</v>
      </c>
      <c r="M68" s="65">
        <f>VLOOKUP($A68,data!$A:$BY,76,FALSE)</f>
        <v>50</v>
      </c>
      <c r="N68" s="66">
        <f>VLOOKUP($A68,data!$A:$BY,77,FALSE)</f>
        <v>2.19</v>
      </c>
      <c r="O68" s="328"/>
      <c r="P68" s="66">
        <f t="shared" si="6"/>
        <v>0</v>
      </c>
      <c r="R68" s="94"/>
      <c r="S68" s="94"/>
      <c r="T68" s="94"/>
      <c r="U68" s="94"/>
      <c r="V68" s="94"/>
      <c r="W68" s="94"/>
    </row>
    <row r="69" spans="1:23" ht="16.5" customHeight="1" thickBot="1" x14ac:dyDescent="0.3">
      <c r="A69" t="s">
        <v>1586</v>
      </c>
      <c r="B69" s="567"/>
      <c r="C69" s="504"/>
      <c r="D69" s="71" t="s">
        <v>1059</v>
      </c>
      <c r="E69" s="72" t="s">
        <v>845</v>
      </c>
      <c r="F69" s="73">
        <f>VLOOKUP($A69,data!$A:$BY,69,FALSE)</f>
        <v>3.25</v>
      </c>
      <c r="G69" s="74">
        <f>VLOOKUP($A69,data!$A:$BY,70,FALSE)</f>
        <v>4</v>
      </c>
      <c r="H69" s="75">
        <f>VLOOKUP($A69,data!$A:$BY,71,FALSE)</f>
        <v>2.99</v>
      </c>
      <c r="I69" s="74">
        <f>VLOOKUP($A69,data!$A:$BY,72,FALSE)</f>
        <v>10</v>
      </c>
      <c r="J69" s="75">
        <f>VLOOKUP($A69,data!$A:$BY,73,FALSE)</f>
        <v>2.75</v>
      </c>
      <c r="K69" s="74">
        <f>VLOOKUP($A69,data!$A:$BY,74,FALSE)</f>
        <v>25</v>
      </c>
      <c r="L69" s="75">
        <f>VLOOKUP($A69,data!$A:$BY,75,FALSE)</f>
        <v>2.4900000000000002</v>
      </c>
      <c r="M69" s="74">
        <f>VLOOKUP($A69,data!$A:$BY,76,FALSE)</f>
        <v>50</v>
      </c>
      <c r="N69" s="75">
        <f>VLOOKUP($A69,data!$A:$BY,77,FALSE)</f>
        <v>2.19</v>
      </c>
      <c r="O69" s="348"/>
      <c r="P69" s="75">
        <f t="shared" si="6"/>
        <v>0</v>
      </c>
    </row>
    <row r="70" spans="1:23" ht="24.75" customHeight="1" x14ac:dyDescent="0.25">
      <c r="A70" t="s">
        <v>1587</v>
      </c>
      <c r="B70" s="554"/>
      <c r="C70" s="503" t="s">
        <v>1129</v>
      </c>
      <c r="D70" s="77" t="s">
        <v>1058</v>
      </c>
      <c r="E70" s="67" t="s">
        <v>841</v>
      </c>
      <c r="F70" s="68">
        <f>VLOOKUP($A70,data!$A:$BY,69,FALSE)</f>
        <v>2.99</v>
      </c>
      <c r="G70" s="69">
        <f>VLOOKUP($A70,data!$A:$BY,70,FALSE)</f>
        <v>4</v>
      </c>
      <c r="H70" s="70">
        <f>VLOOKUP($A70,data!$A:$BY,71,FALSE)</f>
        <v>2.35</v>
      </c>
      <c r="I70" s="69">
        <f>VLOOKUP($A70,data!$A:$BY,72,FALSE)</f>
        <v>10</v>
      </c>
      <c r="J70" s="70">
        <f>VLOOKUP($A70,data!$A:$BY,73,FALSE)</f>
        <v>1.99</v>
      </c>
      <c r="K70" s="69">
        <f>VLOOKUP($A70,data!$A:$BY,74,FALSE)</f>
        <v>25</v>
      </c>
      <c r="L70" s="70">
        <f>VLOOKUP($A70,data!$A:$BY,75,FALSE)</f>
        <v>1.89</v>
      </c>
      <c r="M70" s="69">
        <f>VLOOKUP($A70,data!$A:$BY,76,FALSE)</f>
        <v>50</v>
      </c>
      <c r="N70" s="70">
        <f>VLOOKUP($A70,data!$A:$BY,77,FALSE)</f>
        <v>1.65</v>
      </c>
      <c r="O70" s="347"/>
      <c r="P70" s="70">
        <f t="shared" si="6"/>
        <v>0</v>
      </c>
    </row>
    <row r="71" spans="1:23" ht="24.75" customHeight="1" thickBot="1" x14ac:dyDescent="0.3">
      <c r="A71" t="s">
        <v>1588</v>
      </c>
      <c r="B71" s="534"/>
      <c r="C71" s="514"/>
      <c r="D71" s="45" t="s">
        <v>1060</v>
      </c>
      <c r="E71" s="63" t="s">
        <v>843</v>
      </c>
      <c r="F71" s="64">
        <f>VLOOKUP($A71,data!$A:$BY,69,FALSE)</f>
        <v>2.99</v>
      </c>
      <c r="G71" s="65">
        <f>VLOOKUP($A71,data!$A:$BY,70,FALSE)</f>
        <v>4</v>
      </c>
      <c r="H71" s="66">
        <f>VLOOKUP($A71,data!$A:$BY,71,FALSE)</f>
        <v>2.35</v>
      </c>
      <c r="I71" s="65">
        <f>VLOOKUP($A71,data!$A:$BY,72,FALSE)</f>
        <v>10</v>
      </c>
      <c r="J71" s="66">
        <f>VLOOKUP($A71,data!$A:$BY,73,FALSE)</f>
        <v>1.99</v>
      </c>
      <c r="K71" s="65">
        <f>VLOOKUP($A71,data!$A:$BY,74,FALSE)</f>
        <v>25</v>
      </c>
      <c r="L71" s="66">
        <f>VLOOKUP($A71,data!$A:$BY,75,FALSE)</f>
        <v>1.89</v>
      </c>
      <c r="M71" s="65">
        <f>VLOOKUP($A71,data!$A:$BY,76,FALSE)</f>
        <v>50</v>
      </c>
      <c r="N71" s="66">
        <f>VLOOKUP($A71,data!$A:$BY,77,FALSE)</f>
        <v>1.65</v>
      </c>
      <c r="O71" s="328"/>
      <c r="P71" s="66">
        <f t="shared" si="6"/>
        <v>0</v>
      </c>
    </row>
    <row r="72" spans="1:23" ht="16.5" customHeight="1" x14ac:dyDescent="0.25">
      <c r="A72" t="s">
        <v>1589</v>
      </c>
      <c r="B72" s="535"/>
      <c r="C72" s="503" t="s">
        <v>1117</v>
      </c>
      <c r="D72" s="77" t="s">
        <v>1058</v>
      </c>
      <c r="E72" s="67" t="s">
        <v>888</v>
      </c>
      <c r="F72" s="68">
        <f>VLOOKUP($A72,data!$A:$BY,69,FALSE)</f>
        <v>1.59</v>
      </c>
      <c r="G72" s="69">
        <f>VLOOKUP($A72,data!$A:$BY,70,FALSE)</f>
        <v>2</v>
      </c>
      <c r="H72" s="70">
        <f>VLOOKUP($A72,data!$A:$BY,71,FALSE)</f>
        <v>1.35</v>
      </c>
      <c r="I72" s="69">
        <f>VLOOKUP($A72,data!$A:$BY,72,FALSE)</f>
        <v>10</v>
      </c>
      <c r="J72" s="70">
        <f>VLOOKUP($A72,data!$A:$BY,73,FALSE)</f>
        <v>1.19</v>
      </c>
      <c r="K72" s="69">
        <f>VLOOKUP($A72,data!$A:$BY,74,FALSE)</f>
        <v>25</v>
      </c>
      <c r="L72" s="70">
        <f>VLOOKUP($A72,data!$A:$BY,75,FALSE)</f>
        <v>1.1000000000000001</v>
      </c>
      <c r="M72" s="69">
        <f>VLOOKUP($A72,data!$A:$BY,76,FALSE)</f>
        <v>50</v>
      </c>
      <c r="N72" s="70">
        <f>VLOOKUP($A72,data!$A:$BY,77,FALSE)</f>
        <v>0.99</v>
      </c>
      <c r="O72" s="347"/>
      <c r="P72" s="70">
        <f t="shared" si="6"/>
        <v>0</v>
      </c>
    </row>
    <row r="73" spans="1:23" ht="16.5" customHeight="1" x14ac:dyDescent="0.25">
      <c r="A73" t="s">
        <v>1590</v>
      </c>
      <c r="B73" s="566"/>
      <c r="C73" s="526"/>
      <c r="D73" s="45" t="s">
        <v>1060</v>
      </c>
      <c r="E73" s="63" t="s">
        <v>890</v>
      </c>
      <c r="F73" s="64">
        <f>VLOOKUP($A73,data!$A:$BY,69,FALSE)</f>
        <v>1.59</v>
      </c>
      <c r="G73" s="65">
        <f>VLOOKUP($A73,data!$A:$BY,70,FALSE)</f>
        <v>2</v>
      </c>
      <c r="H73" s="66">
        <f>VLOOKUP($A73,data!$A:$BY,71,FALSE)</f>
        <v>1.35</v>
      </c>
      <c r="I73" s="65">
        <f>VLOOKUP($A73,data!$A:$BY,72,FALSE)</f>
        <v>10</v>
      </c>
      <c r="J73" s="66">
        <f>VLOOKUP($A73,data!$A:$BY,73,FALSE)</f>
        <v>1.19</v>
      </c>
      <c r="K73" s="65">
        <f>VLOOKUP($A73,data!$A:$BY,74,FALSE)</f>
        <v>25</v>
      </c>
      <c r="L73" s="66">
        <f>VLOOKUP($A73,data!$A:$BY,75,FALSE)</f>
        <v>1.1000000000000001</v>
      </c>
      <c r="M73" s="65">
        <f>VLOOKUP($A73,data!$A:$BY,76,FALSE)</f>
        <v>50</v>
      </c>
      <c r="N73" s="66">
        <f>VLOOKUP($A73,data!$A:$BY,77,FALSE)</f>
        <v>0.99</v>
      </c>
      <c r="O73" s="328"/>
      <c r="P73" s="66">
        <f t="shared" si="6"/>
        <v>0</v>
      </c>
    </row>
    <row r="74" spans="1:23" ht="16.5" customHeight="1" thickBot="1" x14ac:dyDescent="0.3">
      <c r="A74" t="s">
        <v>1591</v>
      </c>
      <c r="B74" s="567"/>
      <c r="C74" s="504"/>
      <c r="D74" s="71" t="s">
        <v>1059</v>
      </c>
      <c r="E74" s="72" t="s">
        <v>889</v>
      </c>
      <c r="F74" s="73">
        <f>VLOOKUP($A74,data!$A:$BY,69,FALSE)</f>
        <v>1.59</v>
      </c>
      <c r="G74" s="74">
        <f>VLOOKUP($A74,data!$A:$BY,70,FALSE)</f>
        <v>2</v>
      </c>
      <c r="H74" s="75">
        <f>VLOOKUP($A74,data!$A:$BY,71,FALSE)</f>
        <v>1.35</v>
      </c>
      <c r="I74" s="74">
        <f>VLOOKUP($A74,data!$A:$BY,72,FALSE)</f>
        <v>10</v>
      </c>
      <c r="J74" s="75">
        <f>VLOOKUP($A74,data!$A:$BY,73,FALSE)</f>
        <v>1.19</v>
      </c>
      <c r="K74" s="74">
        <f>VLOOKUP($A74,data!$A:$BY,74,FALSE)</f>
        <v>25</v>
      </c>
      <c r="L74" s="75">
        <f>VLOOKUP($A74,data!$A:$BY,75,FALSE)</f>
        <v>1.1000000000000001</v>
      </c>
      <c r="M74" s="74">
        <f>VLOOKUP($A74,data!$A:$BY,76,FALSE)</f>
        <v>50</v>
      </c>
      <c r="N74" s="75">
        <f>VLOOKUP($A74,data!$A:$BY,77,FALSE)</f>
        <v>0.99</v>
      </c>
      <c r="O74" s="348"/>
      <c r="P74" s="75">
        <f t="shared" si="6"/>
        <v>0</v>
      </c>
      <c r="R74" s="94"/>
      <c r="S74" s="94"/>
      <c r="T74" s="94"/>
      <c r="U74" s="94"/>
      <c r="V74" s="94"/>
      <c r="W74" s="94"/>
    </row>
    <row r="75" spans="1:23" ht="15.75" thickBot="1" x14ac:dyDescent="0.3"/>
    <row r="76" spans="1:23" x14ac:dyDescent="0.25">
      <c r="A76" t="s">
        <v>1629</v>
      </c>
      <c r="B76" s="535"/>
      <c r="C76" s="503" t="s">
        <v>1092</v>
      </c>
      <c r="D76" s="77" t="s">
        <v>1058</v>
      </c>
      <c r="E76" s="67" t="s">
        <v>809</v>
      </c>
      <c r="F76" s="68">
        <f>VLOOKUP($A76,data!$A:$BY,69,FALSE)</f>
        <v>12.99</v>
      </c>
      <c r="G76" s="69">
        <f>VLOOKUP($A76,data!$A:$BY,70,FALSE)</f>
        <v>2</v>
      </c>
      <c r="H76" s="70">
        <f>VLOOKUP($A76,data!$A:$BY,71,FALSE)</f>
        <v>10.49</v>
      </c>
      <c r="I76" s="69">
        <f>VLOOKUP($A76,data!$A:$BY,72,FALSE)</f>
        <v>4</v>
      </c>
      <c r="J76" s="70">
        <f>VLOOKUP($A76,data!$A:$BY,73,FALSE)</f>
        <v>9.99</v>
      </c>
      <c r="K76" s="69">
        <f>VLOOKUP($A76,data!$A:$BY,74,FALSE)</f>
        <v>6</v>
      </c>
      <c r="L76" s="70">
        <f>VLOOKUP($A76,data!$A:$BY,75,FALSE)</f>
        <v>8.99</v>
      </c>
      <c r="M76" s="69">
        <f>VLOOKUP($A76,data!$A:$BY,76,FALSE)</f>
        <v>12</v>
      </c>
      <c r="N76" s="70">
        <f>VLOOKUP($A76,data!$A:$BY,77,FALSE)</f>
        <v>5.99</v>
      </c>
      <c r="O76" s="347"/>
      <c r="P76" s="70">
        <f t="shared" ref="P76:P107" si="7">IF(O76=0,0,IF(O76&gt;(M76-1),(N76*O76),IF(O76&gt;(K76-1),(L76*O76),IF(O76&gt;(I76-1),(J76*O76),IF(O76&gt;(G76-1),(H76*O76),F76*O76)))))</f>
        <v>0</v>
      </c>
      <c r="R76" s="94"/>
      <c r="S76" s="94"/>
      <c r="T76" s="94"/>
      <c r="U76" s="94"/>
      <c r="V76" s="94"/>
      <c r="W76" s="94"/>
    </row>
    <row r="77" spans="1:23" x14ac:dyDescent="0.25">
      <c r="A77" t="s">
        <v>1630</v>
      </c>
      <c r="B77" s="566"/>
      <c r="C77" s="526"/>
      <c r="D77" s="45" t="s">
        <v>1060</v>
      </c>
      <c r="E77" s="63" t="s">
        <v>811</v>
      </c>
      <c r="F77" s="64">
        <f>VLOOKUP($A77,data!$A:$BY,69,FALSE)</f>
        <v>12.99</v>
      </c>
      <c r="G77" s="65">
        <f>VLOOKUP($A77,data!$A:$BY,70,FALSE)</f>
        <v>2</v>
      </c>
      <c r="H77" s="66">
        <f>VLOOKUP($A77,data!$A:$BY,71,FALSE)</f>
        <v>10.49</v>
      </c>
      <c r="I77" s="65">
        <f>VLOOKUP($A77,data!$A:$BY,72,FALSE)</f>
        <v>4</v>
      </c>
      <c r="J77" s="66">
        <f>VLOOKUP($A77,data!$A:$BY,73,FALSE)</f>
        <v>9.99</v>
      </c>
      <c r="K77" s="65">
        <f>VLOOKUP($A77,data!$A:$BY,74,FALSE)</f>
        <v>6</v>
      </c>
      <c r="L77" s="66">
        <f>VLOOKUP($A77,data!$A:$BY,75,FALSE)</f>
        <v>8.99</v>
      </c>
      <c r="M77" s="65">
        <f>VLOOKUP($A77,data!$A:$BY,76,FALSE)</f>
        <v>12</v>
      </c>
      <c r="N77" s="66">
        <f>VLOOKUP($A77,data!$A:$BY,77,FALSE)</f>
        <v>5.99</v>
      </c>
      <c r="O77" s="328"/>
      <c r="P77" s="66">
        <f t="shared" si="7"/>
        <v>0</v>
      </c>
      <c r="R77" s="94"/>
      <c r="S77" s="94"/>
      <c r="T77" s="94"/>
      <c r="U77" s="94"/>
      <c r="V77" s="94"/>
      <c r="W77" s="94"/>
    </row>
    <row r="78" spans="1:23" ht="15.75" thickBot="1" x14ac:dyDescent="0.3">
      <c r="A78" t="s">
        <v>1631</v>
      </c>
      <c r="B78" s="567"/>
      <c r="C78" s="504"/>
      <c r="D78" s="71" t="s">
        <v>1059</v>
      </c>
      <c r="E78" s="72" t="s">
        <v>810</v>
      </c>
      <c r="F78" s="73">
        <f>VLOOKUP($A78,data!$A:$BY,69,FALSE)</f>
        <v>12.99</v>
      </c>
      <c r="G78" s="74">
        <f>VLOOKUP($A78,data!$A:$BY,70,FALSE)</f>
        <v>2</v>
      </c>
      <c r="H78" s="75">
        <f>VLOOKUP($A78,data!$A:$BY,71,FALSE)</f>
        <v>10.49</v>
      </c>
      <c r="I78" s="74">
        <f>VLOOKUP($A78,data!$A:$BY,72,FALSE)</f>
        <v>4</v>
      </c>
      <c r="J78" s="75">
        <f>VLOOKUP($A78,data!$A:$BY,73,FALSE)</f>
        <v>9.99</v>
      </c>
      <c r="K78" s="74">
        <f>VLOOKUP($A78,data!$A:$BY,74,FALSE)</f>
        <v>6</v>
      </c>
      <c r="L78" s="75">
        <f>VLOOKUP($A78,data!$A:$BY,75,FALSE)</f>
        <v>8.99</v>
      </c>
      <c r="M78" s="74">
        <f>VLOOKUP($A78,data!$A:$BY,76,FALSE)</f>
        <v>12</v>
      </c>
      <c r="N78" s="75">
        <f>VLOOKUP($A78,data!$A:$BY,77,FALSE)</f>
        <v>5.99</v>
      </c>
      <c r="O78" s="348"/>
      <c r="P78" s="75">
        <f t="shared" si="7"/>
        <v>0</v>
      </c>
      <c r="R78" s="94"/>
      <c r="S78" s="94"/>
      <c r="T78" s="94"/>
      <c r="U78" s="94"/>
      <c r="V78" s="94"/>
      <c r="W78" s="94"/>
    </row>
    <row r="79" spans="1:23" x14ac:dyDescent="0.25">
      <c r="A79" t="s">
        <v>1632</v>
      </c>
      <c r="B79" s="535"/>
      <c r="C79" s="503" t="s">
        <v>1097</v>
      </c>
      <c r="D79" s="77" t="s">
        <v>1058</v>
      </c>
      <c r="E79" s="67" t="s">
        <v>812</v>
      </c>
      <c r="F79" s="68">
        <f>VLOOKUP($A79,data!$A:$BY,69,FALSE)</f>
        <v>8.99</v>
      </c>
      <c r="G79" s="69">
        <f>VLOOKUP($A79,data!$A:$BY,70,FALSE)</f>
        <v>2</v>
      </c>
      <c r="H79" s="70">
        <f>VLOOKUP($A79,data!$A:$BY,71,FALSE)</f>
        <v>8.49</v>
      </c>
      <c r="I79" s="69">
        <f>VLOOKUP($A79,data!$A:$BY,72,FALSE)</f>
        <v>5</v>
      </c>
      <c r="J79" s="70">
        <f>VLOOKUP($A79,data!$A:$BY,73,FALSE)</f>
        <v>6.99</v>
      </c>
      <c r="K79" s="69">
        <f>VLOOKUP($A79,data!$A:$BY,74,FALSE)</f>
        <v>10</v>
      </c>
      <c r="L79" s="70">
        <f>VLOOKUP($A79,data!$A:$BY,75,FALSE)</f>
        <v>5.99</v>
      </c>
      <c r="M79" s="69">
        <f>VLOOKUP($A79,data!$A:$BY,76,FALSE)</f>
        <v>20</v>
      </c>
      <c r="N79" s="70">
        <f>VLOOKUP($A79,data!$A:$BY,77,FALSE)</f>
        <v>3.99</v>
      </c>
      <c r="O79" s="347"/>
      <c r="P79" s="70">
        <f t="shared" si="7"/>
        <v>0</v>
      </c>
      <c r="R79" s="94"/>
      <c r="S79" s="94"/>
      <c r="T79" s="94"/>
      <c r="U79" s="94"/>
      <c r="V79" s="94"/>
      <c r="W79" s="94"/>
    </row>
    <row r="80" spans="1:23" x14ac:dyDescent="0.25">
      <c r="A80" t="s">
        <v>1633</v>
      </c>
      <c r="B80" s="566"/>
      <c r="C80" s="526"/>
      <c r="D80" s="45" t="s">
        <v>1060</v>
      </c>
      <c r="E80" s="63" t="s">
        <v>814</v>
      </c>
      <c r="F80" s="64">
        <f>VLOOKUP($A80,data!$A:$BY,69,FALSE)</f>
        <v>8.99</v>
      </c>
      <c r="G80" s="65">
        <f>VLOOKUP($A80,data!$A:$BY,70,FALSE)</f>
        <v>2</v>
      </c>
      <c r="H80" s="66">
        <f>VLOOKUP($A80,data!$A:$BY,71,FALSE)</f>
        <v>8.49</v>
      </c>
      <c r="I80" s="65">
        <f>VLOOKUP($A80,data!$A:$BY,72,FALSE)</f>
        <v>5</v>
      </c>
      <c r="J80" s="66">
        <f>VLOOKUP($A80,data!$A:$BY,73,FALSE)</f>
        <v>6.99</v>
      </c>
      <c r="K80" s="65">
        <f>VLOOKUP($A80,data!$A:$BY,74,FALSE)</f>
        <v>10</v>
      </c>
      <c r="L80" s="66">
        <f>VLOOKUP($A80,data!$A:$BY,75,FALSE)</f>
        <v>5.99</v>
      </c>
      <c r="M80" s="65">
        <f>VLOOKUP($A80,data!$A:$BY,76,FALSE)</f>
        <v>20</v>
      </c>
      <c r="N80" s="66">
        <f>VLOOKUP($A80,data!$A:$BY,77,FALSE)</f>
        <v>3.99</v>
      </c>
      <c r="O80" s="328"/>
      <c r="P80" s="66">
        <f t="shared" si="7"/>
        <v>0</v>
      </c>
      <c r="R80" s="94"/>
      <c r="S80" s="94"/>
      <c r="T80" s="94"/>
      <c r="U80" s="94"/>
      <c r="V80" s="94"/>
      <c r="W80" s="94"/>
    </row>
    <row r="81" spans="1:23" ht="15.75" thickBot="1" x14ac:dyDescent="0.3">
      <c r="A81" t="s">
        <v>1634</v>
      </c>
      <c r="B81" s="567"/>
      <c r="C81" s="504"/>
      <c r="D81" s="71" t="s">
        <v>1059</v>
      </c>
      <c r="E81" s="72" t="s">
        <v>813</v>
      </c>
      <c r="F81" s="73">
        <f>VLOOKUP($A81,data!$A:$BY,69,FALSE)</f>
        <v>8.99</v>
      </c>
      <c r="G81" s="74">
        <f>VLOOKUP($A81,data!$A:$BY,70,FALSE)</f>
        <v>2</v>
      </c>
      <c r="H81" s="75">
        <f>VLOOKUP($A81,data!$A:$BY,71,FALSE)</f>
        <v>8.49</v>
      </c>
      <c r="I81" s="74">
        <f>VLOOKUP($A81,data!$A:$BY,72,FALSE)</f>
        <v>5</v>
      </c>
      <c r="J81" s="75">
        <f>VLOOKUP($A81,data!$A:$BY,73,FALSE)</f>
        <v>6.99</v>
      </c>
      <c r="K81" s="74">
        <f>VLOOKUP($A81,data!$A:$BY,74,FALSE)</f>
        <v>10</v>
      </c>
      <c r="L81" s="75">
        <f>VLOOKUP($A81,data!$A:$BY,75,FALSE)</f>
        <v>5.99</v>
      </c>
      <c r="M81" s="74">
        <f>VLOOKUP($A81,data!$A:$BY,76,FALSE)</f>
        <v>20</v>
      </c>
      <c r="N81" s="75">
        <f>VLOOKUP($A81,data!$A:$BY,77,FALSE)</f>
        <v>3.99</v>
      </c>
      <c r="O81" s="348"/>
      <c r="P81" s="75">
        <f t="shared" si="7"/>
        <v>0</v>
      </c>
      <c r="R81" s="94"/>
      <c r="S81" s="94"/>
      <c r="T81" s="94"/>
      <c r="U81" s="94"/>
      <c r="V81" s="94"/>
      <c r="W81" s="94"/>
    </row>
    <row r="82" spans="1:23" x14ac:dyDescent="0.25">
      <c r="A82" t="s">
        <v>1635</v>
      </c>
      <c r="B82" s="535"/>
      <c r="C82" s="503" t="s">
        <v>1098</v>
      </c>
      <c r="D82" s="77" t="s">
        <v>1058</v>
      </c>
      <c r="E82" s="67" t="s">
        <v>931</v>
      </c>
      <c r="F82" s="68">
        <f>VLOOKUP($A82,data!$A:$BY,69,FALSE)</f>
        <v>1.65</v>
      </c>
      <c r="G82" s="69">
        <f>VLOOKUP($A82,data!$A:$BY,70,FALSE)</f>
        <v>5</v>
      </c>
      <c r="H82" s="70">
        <f>VLOOKUP($A82,data!$A:$BY,71,FALSE)</f>
        <v>1.45</v>
      </c>
      <c r="I82" s="69">
        <f>VLOOKUP($A82,data!$A:$BY,72,FALSE)</f>
        <v>10</v>
      </c>
      <c r="J82" s="70">
        <f>VLOOKUP($A82,data!$A:$BY,73,FALSE)</f>
        <v>1.35</v>
      </c>
      <c r="K82" s="69">
        <f>VLOOKUP($A82,data!$A:$BY,74,FALSE)</f>
        <v>25</v>
      </c>
      <c r="L82" s="70">
        <f>VLOOKUP($A82,data!$A:$BY,75,FALSE)</f>
        <v>1.19</v>
      </c>
      <c r="M82" s="69">
        <f>VLOOKUP($A82,data!$A:$BY,76,FALSE)</f>
        <v>50</v>
      </c>
      <c r="N82" s="70">
        <f>VLOOKUP($A82,data!$A:$BY,77,FALSE)</f>
        <v>0.99</v>
      </c>
      <c r="O82" s="347"/>
      <c r="P82" s="70">
        <f t="shared" si="7"/>
        <v>0</v>
      </c>
      <c r="R82" s="94"/>
      <c r="S82" s="94"/>
      <c r="T82" s="94"/>
      <c r="U82" s="94"/>
      <c r="V82" s="94"/>
      <c r="W82" s="94"/>
    </row>
    <row r="83" spans="1:23" x14ac:dyDescent="0.25">
      <c r="A83" t="s">
        <v>1636</v>
      </c>
      <c r="B83" s="566"/>
      <c r="C83" s="526"/>
      <c r="D83" s="45" t="s">
        <v>1060</v>
      </c>
      <c r="E83" s="63" t="s">
        <v>933</v>
      </c>
      <c r="F83" s="64">
        <f>VLOOKUP($A83,data!$A:$BY,69,FALSE)</f>
        <v>1.65</v>
      </c>
      <c r="G83" s="65">
        <f>VLOOKUP($A83,data!$A:$BY,70,FALSE)</f>
        <v>5</v>
      </c>
      <c r="H83" s="66">
        <f>VLOOKUP($A83,data!$A:$BY,71,FALSE)</f>
        <v>1.45</v>
      </c>
      <c r="I83" s="65">
        <f>VLOOKUP($A83,data!$A:$BY,72,FALSE)</f>
        <v>10</v>
      </c>
      <c r="J83" s="66">
        <f>VLOOKUP($A83,data!$A:$BY,73,FALSE)</f>
        <v>1.35</v>
      </c>
      <c r="K83" s="65">
        <f>VLOOKUP($A83,data!$A:$BY,74,FALSE)</f>
        <v>25</v>
      </c>
      <c r="L83" s="66">
        <f>VLOOKUP($A83,data!$A:$BY,75,FALSE)</f>
        <v>1.19</v>
      </c>
      <c r="M83" s="65">
        <f>VLOOKUP($A83,data!$A:$BY,76,FALSE)</f>
        <v>50</v>
      </c>
      <c r="N83" s="66">
        <f>VLOOKUP($A83,data!$A:$BY,77,FALSE)</f>
        <v>0.99</v>
      </c>
      <c r="O83" s="328"/>
      <c r="P83" s="66">
        <f t="shared" si="7"/>
        <v>0</v>
      </c>
      <c r="R83" s="94"/>
      <c r="S83" s="94"/>
      <c r="T83" s="94"/>
      <c r="U83" s="94"/>
      <c r="V83" s="94"/>
      <c r="W83" s="94"/>
    </row>
    <row r="84" spans="1:23" ht="15.75" thickBot="1" x14ac:dyDescent="0.3">
      <c r="A84" t="s">
        <v>1637</v>
      </c>
      <c r="B84" s="567"/>
      <c r="C84" s="504"/>
      <c r="D84" s="71" t="s">
        <v>1059</v>
      </c>
      <c r="E84" s="72" t="s">
        <v>932</v>
      </c>
      <c r="F84" s="73">
        <f>VLOOKUP($A84,data!$A:$BY,69,FALSE)</f>
        <v>1.65</v>
      </c>
      <c r="G84" s="74">
        <f>VLOOKUP($A84,data!$A:$BY,70,FALSE)</f>
        <v>5</v>
      </c>
      <c r="H84" s="75">
        <f>VLOOKUP($A84,data!$A:$BY,71,FALSE)</f>
        <v>1.45</v>
      </c>
      <c r="I84" s="74">
        <f>VLOOKUP($A84,data!$A:$BY,72,FALSE)</f>
        <v>10</v>
      </c>
      <c r="J84" s="75">
        <f>VLOOKUP($A84,data!$A:$BY,73,FALSE)</f>
        <v>1.35</v>
      </c>
      <c r="K84" s="74">
        <f>VLOOKUP($A84,data!$A:$BY,74,FALSE)</f>
        <v>25</v>
      </c>
      <c r="L84" s="75">
        <f>VLOOKUP($A84,data!$A:$BY,75,FALSE)</f>
        <v>1.19</v>
      </c>
      <c r="M84" s="74">
        <f>VLOOKUP($A84,data!$A:$BY,76,FALSE)</f>
        <v>50</v>
      </c>
      <c r="N84" s="75">
        <f>VLOOKUP($A84,data!$A:$BY,77,FALSE)</f>
        <v>0.99</v>
      </c>
      <c r="O84" s="348"/>
      <c r="P84" s="75">
        <f t="shared" si="7"/>
        <v>0</v>
      </c>
      <c r="R84" s="94"/>
      <c r="S84" s="94"/>
      <c r="T84" s="94"/>
      <c r="U84" s="94"/>
      <c r="V84" s="94"/>
      <c r="W84" s="94"/>
    </row>
    <row r="85" spans="1:23" x14ac:dyDescent="0.25">
      <c r="A85" t="s">
        <v>1638</v>
      </c>
      <c r="B85" s="535"/>
      <c r="C85" s="503" t="s">
        <v>1099</v>
      </c>
      <c r="D85" s="77" t="s">
        <v>1058</v>
      </c>
      <c r="E85" s="67" t="s">
        <v>934</v>
      </c>
      <c r="F85" s="68">
        <f>VLOOKUP($A85,data!$A:$BY,69,FALSE)</f>
        <v>2.4900000000000002</v>
      </c>
      <c r="G85" s="69">
        <f>VLOOKUP($A85,data!$A:$BY,70,FALSE)</f>
        <v>2</v>
      </c>
      <c r="H85" s="70">
        <f>VLOOKUP($A85,data!$A:$BY,71,FALSE)</f>
        <v>2.35</v>
      </c>
      <c r="I85" s="69">
        <f>VLOOKUP($A85,data!$A:$BY,72,FALSE)</f>
        <v>10</v>
      </c>
      <c r="J85" s="70">
        <f>VLOOKUP($A85,data!$A:$BY,73,FALSE)</f>
        <v>2.25</v>
      </c>
      <c r="K85" s="69">
        <f>VLOOKUP($A85,data!$A:$BY,74,FALSE)</f>
        <v>10</v>
      </c>
      <c r="L85" s="70">
        <f>VLOOKUP($A85,data!$A:$BY,75,FALSE)</f>
        <v>2.25</v>
      </c>
      <c r="M85" s="69">
        <f>VLOOKUP($A85,data!$A:$BY,76,FALSE)</f>
        <v>10</v>
      </c>
      <c r="N85" s="70">
        <f>VLOOKUP($A85,data!$A:$BY,77,FALSE)</f>
        <v>2.25</v>
      </c>
      <c r="O85" s="347"/>
      <c r="P85" s="70">
        <f t="shared" si="7"/>
        <v>0</v>
      </c>
      <c r="R85" s="94"/>
      <c r="S85" s="94"/>
      <c r="T85" s="94"/>
      <c r="U85" s="94"/>
      <c r="V85" s="94"/>
      <c r="W85" s="94"/>
    </row>
    <row r="86" spans="1:23" x14ac:dyDescent="0.25">
      <c r="A86" t="s">
        <v>1639</v>
      </c>
      <c r="B86" s="566"/>
      <c r="C86" s="526"/>
      <c r="D86" s="45" t="s">
        <v>1060</v>
      </c>
      <c r="E86" s="63" t="s">
        <v>935</v>
      </c>
      <c r="F86" s="64">
        <f>VLOOKUP($A86,data!$A:$BY,69,FALSE)</f>
        <v>2.4900000000000002</v>
      </c>
      <c r="G86" s="65">
        <f>VLOOKUP($A86,data!$A:$BY,70,FALSE)</f>
        <v>2</v>
      </c>
      <c r="H86" s="66">
        <f>VLOOKUP($A86,data!$A:$BY,71,FALSE)</f>
        <v>2.35</v>
      </c>
      <c r="I86" s="65">
        <f>VLOOKUP($A86,data!$A:$BY,72,FALSE)</f>
        <v>10</v>
      </c>
      <c r="J86" s="66">
        <f>VLOOKUP($A86,data!$A:$BY,73,FALSE)</f>
        <v>2.25</v>
      </c>
      <c r="K86" s="65">
        <f>VLOOKUP($A86,data!$A:$BY,74,FALSE)</f>
        <v>10</v>
      </c>
      <c r="L86" s="66">
        <f>VLOOKUP($A86,data!$A:$BY,75,FALSE)</f>
        <v>2.25</v>
      </c>
      <c r="M86" s="65">
        <f>VLOOKUP($A86,data!$A:$BY,76,FALSE)</f>
        <v>10</v>
      </c>
      <c r="N86" s="66">
        <f>VLOOKUP($A86,data!$A:$BY,77,FALSE)</f>
        <v>2.25</v>
      </c>
      <c r="O86" s="328"/>
      <c r="P86" s="66">
        <f t="shared" si="7"/>
        <v>0</v>
      </c>
      <c r="R86" s="94"/>
      <c r="S86" s="94"/>
      <c r="T86" s="94"/>
      <c r="U86" s="94"/>
      <c r="V86" s="94"/>
      <c r="W86" s="94"/>
    </row>
    <row r="87" spans="1:23" ht="15.75" thickBot="1" x14ac:dyDescent="0.3">
      <c r="A87" t="s">
        <v>1640</v>
      </c>
      <c r="B87" s="567"/>
      <c r="C87" s="504"/>
      <c r="D87" s="71" t="s">
        <v>1059</v>
      </c>
      <c r="E87" s="72" t="s">
        <v>900</v>
      </c>
      <c r="F87" s="73">
        <f>VLOOKUP($A87,data!$A:$BY,69,FALSE)</f>
        <v>2.4900000000000002</v>
      </c>
      <c r="G87" s="74">
        <f>VLOOKUP($A87,data!$A:$BY,70,FALSE)</f>
        <v>2</v>
      </c>
      <c r="H87" s="75">
        <f>VLOOKUP($A87,data!$A:$BY,71,FALSE)</f>
        <v>2.35</v>
      </c>
      <c r="I87" s="74">
        <f>VLOOKUP($A87,data!$A:$BY,72,FALSE)</f>
        <v>10</v>
      </c>
      <c r="J87" s="75">
        <f>VLOOKUP($A87,data!$A:$BY,73,FALSE)</f>
        <v>2.25</v>
      </c>
      <c r="K87" s="74">
        <f>VLOOKUP($A87,data!$A:$BY,74,FALSE)</f>
        <v>10</v>
      </c>
      <c r="L87" s="75">
        <f>VLOOKUP($A87,data!$A:$BY,75,FALSE)</f>
        <v>2.25</v>
      </c>
      <c r="M87" s="74">
        <f>VLOOKUP($A87,data!$A:$BY,76,FALSE)</f>
        <v>10</v>
      </c>
      <c r="N87" s="75">
        <f>VLOOKUP($A87,data!$A:$BY,77,FALSE)</f>
        <v>2.25</v>
      </c>
      <c r="O87" s="348"/>
      <c r="P87" s="75">
        <f t="shared" si="7"/>
        <v>0</v>
      </c>
      <c r="R87" s="94"/>
      <c r="S87" s="94"/>
      <c r="T87" s="94"/>
      <c r="U87" s="94"/>
      <c r="V87" s="94"/>
      <c r="W87" s="94"/>
    </row>
    <row r="88" spans="1:23" ht="16.5" customHeight="1" x14ac:dyDescent="0.25">
      <c r="A88" t="s">
        <v>1641</v>
      </c>
      <c r="B88" s="535"/>
      <c r="C88" s="503" t="s">
        <v>1673</v>
      </c>
      <c r="D88" s="77" t="s">
        <v>1058</v>
      </c>
      <c r="E88" s="67" t="s">
        <v>922</v>
      </c>
      <c r="F88" s="68">
        <f>VLOOKUP($A88,data!$A:$BY,69,FALSE)</f>
        <v>2.0499999999999998</v>
      </c>
      <c r="G88" s="69">
        <f>VLOOKUP($A88,data!$A:$BY,70,FALSE)</f>
        <v>4</v>
      </c>
      <c r="H88" s="70">
        <f>VLOOKUP($A88,data!$A:$BY,71,FALSE)</f>
        <v>1.95</v>
      </c>
      <c r="I88" s="69">
        <f>VLOOKUP($A88,data!$A:$BY,72,FALSE)</f>
        <v>10</v>
      </c>
      <c r="J88" s="70">
        <f>VLOOKUP($A88,data!$A:$BY,73,FALSE)</f>
        <v>1.75</v>
      </c>
      <c r="K88" s="69">
        <f>VLOOKUP($A88,data!$A:$BY,74,FALSE)</f>
        <v>15</v>
      </c>
      <c r="L88" s="70">
        <f>VLOOKUP($A88,data!$A:$BY,75,FALSE)</f>
        <v>1.49</v>
      </c>
      <c r="M88" s="69">
        <f>VLOOKUP($A88,data!$A:$BY,76,FALSE)</f>
        <v>36</v>
      </c>
      <c r="N88" s="70">
        <f>VLOOKUP($A88,data!$A:$BY,77,FALSE)</f>
        <v>1.36</v>
      </c>
      <c r="O88" s="347"/>
      <c r="P88" s="70">
        <f t="shared" si="7"/>
        <v>0</v>
      </c>
      <c r="R88" s="94"/>
      <c r="S88" s="94"/>
      <c r="T88" s="94"/>
      <c r="U88" s="94"/>
      <c r="V88" s="94"/>
      <c r="W88" s="94"/>
    </row>
    <row r="89" spans="1:23" ht="16.5" customHeight="1" x14ac:dyDescent="0.25">
      <c r="A89" t="s">
        <v>1642</v>
      </c>
      <c r="B89" s="566"/>
      <c r="C89" s="526"/>
      <c r="D89" s="45" t="s">
        <v>1060</v>
      </c>
      <c r="E89" s="63" t="s">
        <v>924</v>
      </c>
      <c r="F89" s="64">
        <f>VLOOKUP($A89,data!$A:$BY,69,FALSE)</f>
        <v>2.0499999999999998</v>
      </c>
      <c r="G89" s="65">
        <f>VLOOKUP($A89,data!$A:$BY,70,FALSE)</f>
        <v>4</v>
      </c>
      <c r="H89" s="66">
        <f>VLOOKUP($A89,data!$A:$BY,71,FALSE)</f>
        <v>1.95</v>
      </c>
      <c r="I89" s="65">
        <f>VLOOKUP($A89,data!$A:$BY,72,FALSE)</f>
        <v>10</v>
      </c>
      <c r="J89" s="66">
        <f>VLOOKUP($A89,data!$A:$BY,73,FALSE)</f>
        <v>1.75</v>
      </c>
      <c r="K89" s="65">
        <f>VLOOKUP($A89,data!$A:$BY,74,FALSE)</f>
        <v>15</v>
      </c>
      <c r="L89" s="66">
        <f>VLOOKUP($A89,data!$A:$BY,75,FALSE)</f>
        <v>1.49</v>
      </c>
      <c r="M89" s="65">
        <f>VLOOKUP($A89,data!$A:$BY,76,FALSE)</f>
        <v>36</v>
      </c>
      <c r="N89" s="66">
        <f>VLOOKUP($A89,data!$A:$BY,77,FALSE)</f>
        <v>1.36</v>
      </c>
      <c r="O89" s="328"/>
      <c r="P89" s="66">
        <f t="shared" si="7"/>
        <v>0</v>
      </c>
      <c r="R89" s="94"/>
      <c r="S89" s="94"/>
      <c r="T89" s="94"/>
      <c r="U89" s="94"/>
      <c r="V89" s="94"/>
      <c r="W89" s="94"/>
    </row>
    <row r="90" spans="1:23" ht="16.5" customHeight="1" thickBot="1" x14ac:dyDescent="0.3">
      <c r="A90" t="s">
        <v>1643</v>
      </c>
      <c r="B90" s="567"/>
      <c r="C90" s="504"/>
      <c r="D90" s="71" t="s">
        <v>1059</v>
      </c>
      <c r="E90" s="72" t="s">
        <v>923</v>
      </c>
      <c r="F90" s="73">
        <f>VLOOKUP($A90,data!$A:$BY,69,FALSE)</f>
        <v>2.0499999999999998</v>
      </c>
      <c r="G90" s="74">
        <f>VLOOKUP($A90,data!$A:$BY,70,FALSE)</f>
        <v>4</v>
      </c>
      <c r="H90" s="75">
        <f>VLOOKUP($A90,data!$A:$BY,71,FALSE)</f>
        <v>1.95</v>
      </c>
      <c r="I90" s="74">
        <f>VLOOKUP($A90,data!$A:$BY,72,FALSE)</f>
        <v>10</v>
      </c>
      <c r="J90" s="75">
        <f>VLOOKUP($A90,data!$A:$BY,73,FALSE)</f>
        <v>1.75</v>
      </c>
      <c r="K90" s="74">
        <f>VLOOKUP($A90,data!$A:$BY,74,FALSE)</f>
        <v>15</v>
      </c>
      <c r="L90" s="75">
        <f>VLOOKUP($A90,data!$A:$BY,75,FALSE)</f>
        <v>1.49</v>
      </c>
      <c r="M90" s="74">
        <f>VLOOKUP($A90,data!$A:$BY,76,FALSE)</f>
        <v>36</v>
      </c>
      <c r="N90" s="75">
        <f>VLOOKUP($A90,data!$A:$BY,77,FALSE)</f>
        <v>1.36</v>
      </c>
      <c r="O90" s="348"/>
      <c r="P90" s="75">
        <f t="shared" si="7"/>
        <v>0</v>
      </c>
      <c r="R90" s="94"/>
      <c r="S90" s="94"/>
      <c r="T90" s="94"/>
      <c r="U90" s="94"/>
      <c r="V90" s="94"/>
      <c r="W90" s="94"/>
    </row>
    <row r="91" spans="1:23" x14ac:dyDescent="0.25">
      <c r="A91" t="s">
        <v>1644</v>
      </c>
      <c r="B91" s="535"/>
      <c r="C91" s="503" t="s">
        <v>1103</v>
      </c>
      <c r="D91" s="77" t="s">
        <v>1058</v>
      </c>
      <c r="E91" s="67" t="s">
        <v>913</v>
      </c>
      <c r="F91" s="68">
        <f>VLOOKUP($A91,data!$A:$BY,69,FALSE)</f>
        <v>2.25</v>
      </c>
      <c r="G91" s="69">
        <f>VLOOKUP($A91,data!$A:$BY,70,FALSE)</f>
        <v>5</v>
      </c>
      <c r="H91" s="70">
        <f>VLOOKUP($A91,data!$A:$BY,71,FALSE)</f>
        <v>1.99</v>
      </c>
      <c r="I91" s="69">
        <f>VLOOKUP($A91,data!$A:$BY,72,FALSE)</f>
        <v>10</v>
      </c>
      <c r="J91" s="70">
        <f>VLOOKUP($A91,data!$A:$BY,73,FALSE)</f>
        <v>1.79</v>
      </c>
      <c r="K91" s="69">
        <f>VLOOKUP($A91,data!$A:$BY,74,FALSE)</f>
        <v>25</v>
      </c>
      <c r="L91" s="70">
        <f>VLOOKUP($A91,data!$A:$BY,75,FALSE)</f>
        <v>1.49</v>
      </c>
      <c r="M91" s="69">
        <f>VLOOKUP($A91,data!$A:$BY,76,FALSE)</f>
        <v>100</v>
      </c>
      <c r="N91" s="70">
        <f>VLOOKUP($A91,data!$A:$BY,77,FALSE)</f>
        <v>1</v>
      </c>
      <c r="O91" s="347"/>
      <c r="P91" s="70">
        <f t="shared" si="7"/>
        <v>0</v>
      </c>
      <c r="R91" s="94"/>
      <c r="S91" s="94"/>
      <c r="T91" s="94"/>
      <c r="U91" s="94"/>
      <c r="V91" s="94"/>
      <c r="W91" s="94"/>
    </row>
    <row r="92" spans="1:23" x14ac:dyDescent="0.25">
      <c r="A92" t="s">
        <v>1645</v>
      </c>
      <c r="B92" s="566"/>
      <c r="C92" s="526"/>
      <c r="D92" s="45" t="s">
        <v>1060</v>
      </c>
      <c r="E92" s="63" t="s">
        <v>915</v>
      </c>
      <c r="F92" s="64">
        <f>VLOOKUP($A92,data!$A:$BY,69,FALSE)</f>
        <v>2.25</v>
      </c>
      <c r="G92" s="65">
        <f>VLOOKUP($A92,data!$A:$BY,70,FALSE)</f>
        <v>5</v>
      </c>
      <c r="H92" s="66">
        <f>VLOOKUP($A92,data!$A:$BY,71,FALSE)</f>
        <v>1.99</v>
      </c>
      <c r="I92" s="65">
        <f>VLOOKUP($A92,data!$A:$BY,72,FALSE)</f>
        <v>10</v>
      </c>
      <c r="J92" s="66">
        <f>VLOOKUP($A92,data!$A:$BY,73,FALSE)</f>
        <v>1.79</v>
      </c>
      <c r="K92" s="65">
        <f>VLOOKUP($A92,data!$A:$BY,74,FALSE)</f>
        <v>25</v>
      </c>
      <c r="L92" s="66">
        <f>VLOOKUP($A92,data!$A:$BY,75,FALSE)</f>
        <v>1.49</v>
      </c>
      <c r="M92" s="65">
        <f>VLOOKUP($A92,data!$A:$BY,76,FALSE)</f>
        <v>100</v>
      </c>
      <c r="N92" s="66">
        <f>VLOOKUP($A92,data!$A:$BY,77,FALSE)</f>
        <v>1</v>
      </c>
      <c r="O92" s="328"/>
      <c r="P92" s="66">
        <f t="shared" si="7"/>
        <v>0</v>
      </c>
      <c r="R92" s="94"/>
      <c r="S92" s="94"/>
      <c r="T92" s="94"/>
      <c r="U92" s="94"/>
      <c r="V92" s="94"/>
      <c r="W92" s="94"/>
    </row>
    <row r="93" spans="1:23" ht="15.75" thickBot="1" x14ac:dyDescent="0.3">
      <c r="A93" t="s">
        <v>1646</v>
      </c>
      <c r="B93" s="567"/>
      <c r="C93" s="504"/>
      <c r="D93" s="71" t="s">
        <v>1059</v>
      </c>
      <c r="E93" s="72" t="s">
        <v>914</v>
      </c>
      <c r="F93" s="73">
        <f>VLOOKUP($A93,data!$A:$BY,69,FALSE)</f>
        <v>2.25</v>
      </c>
      <c r="G93" s="74">
        <f>VLOOKUP($A93,data!$A:$BY,70,FALSE)</f>
        <v>5</v>
      </c>
      <c r="H93" s="75">
        <f>VLOOKUP($A93,data!$A:$BY,71,FALSE)</f>
        <v>1.99</v>
      </c>
      <c r="I93" s="74">
        <f>VLOOKUP($A93,data!$A:$BY,72,FALSE)</f>
        <v>10</v>
      </c>
      <c r="J93" s="75">
        <f>VLOOKUP($A93,data!$A:$BY,73,FALSE)</f>
        <v>1.79</v>
      </c>
      <c r="K93" s="74">
        <f>VLOOKUP($A93,data!$A:$BY,74,FALSE)</f>
        <v>25</v>
      </c>
      <c r="L93" s="75">
        <f>VLOOKUP($A93,data!$A:$BY,75,FALSE)</f>
        <v>1.49</v>
      </c>
      <c r="M93" s="74">
        <f>VLOOKUP($A93,data!$A:$BY,76,FALSE)</f>
        <v>100</v>
      </c>
      <c r="N93" s="75">
        <f>VLOOKUP($A93,data!$A:$BY,77,FALSE)</f>
        <v>1</v>
      </c>
      <c r="O93" s="348"/>
      <c r="P93" s="75">
        <f t="shared" si="7"/>
        <v>0</v>
      </c>
      <c r="R93" s="94"/>
      <c r="S93" s="94"/>
      <c r="T93" s="94"/>
      <c r="U93" s="94"/>
      <c r="V93" s="94"/>
      <c r="W93" s="94"/>
    </row>
    <row r="94" spans="1:23" x14ac:dyDescent="0.25">
      <c r="A94" t="s">
        <v>1647</v>
      </c>
      <c r="B94" s="535"/>
      <c r="C94" s="503" t="s">
        <v>1676</v>
      </c>
      <c r="D94" s="77" t="s">
        <v>1674</v>
      </c>
      <c r="E94" s="67" t="s">
        <v>347</v>
      </c>
      <c r="F94" s="68">
        <f>VLOOKUP($A94,data!$A:$BY,69,FALSE)</f>
        <v>0.99</v>
      </c>
      <c r="G94" s="69">
        <f>VLOOKUP($A94,data!$A:$BY,70,FALSE)</f>
        <v>5</v>
      </c>
      <c r="H94" s="70">
        <f>VLOOKUP($A94,data!$A:$BY,71,FALSE)</f>
        <v>0.89</v>
      </c>
      <c r="I94" s="69">
        <f>VLOOKUP($A94,data!$A:$BY,72,FALSE)</f>
        <v>50</v>
      </c>
      <c r="J94" s="70">
        <f>VLOOKUP($A94,data!$A:$BY,73,FALSE)</f>
        <v>0.8</v>
      </c>
      <c r="K94" s="69">
        <f>VLOOKUP($A94,data!$A:$BY,74,FALSE)</f>
        <v>250</v>
      </c>
      <c r="L94" s="70">
        <f>VLOOKUP($A94,data!$A:$BY,75,FALSE)</f>
        <v>0.68</v>
      </c>
      <c r="M94" s="69">
        <f>VLOOKUP($A94,data!$A:$BY,76,FALSE)</f>
        <v>250</v>
      </c>
      <c r="N94" s="70">
        <f>VLOOKUP($A94,data!$A:$BY,77,FALSE)</f>
        <v>0.68</v>
      </c>
      <c r="O94" s="347"/>
      <c r="P94" s="70">
        <f t="shared" si="7"/>
        <v>0</v>
      </c>
      <c r="R94" s="94"/>
      <c r="S94" s="94"/>
      <c r="T94" s="94"/>
      <c r="U94" s="94"/>
      <c r="V94" s="94"/>
      <c r="W94" s="94"/>
    </row>
    <row r="95" spans="1:23" x14ac:dyDescent="0.25">
      <c r="A95" t="s">
        <v>1648</v>
      </c>
      <c r="B95" s="566"/>
      <c r="C95" s="521"/>
      <c r="D95" s="45" t="s">
        <v>1192</v>
      </c>
      <c r="E95" s="63" t="s">
        <v>348</v>
      </c>
      <c r="F95" s="64">
        <f>VLOOKUP($A95,data!$A:$BY,69,FALSE)</f>
        <v>0.99</v>
      </c>
      <c r="G95" s="65">
        <f>VLOOKUP($A95,data!$A:$BY,70,FALSE)</f>
        <v>5</v>
      </c>
      <c r="H95" s="66">
        <f>VLOOKUP($A95,data!$A:$BY,71,FALSE)</f>
        <v>0.89</v>
      </c>
      <c r="I95" s="65">
        <f>VLOOKUP($A95,data!$A:$BY,72,FALSE)</f>
        <v>50</v>
      </c>
      <c r="J95" s="66">
        <f>VLOOKUP($A95,data!$A:$BY,73,FALSE)</f>
        <v>0.8</v>
      </c>
      <c r="K95" s="65">
        <f>VLOOKUP($A95,data!$A:$BY,74,FALSE)</f>
        <v>250</v>
      </c>
      <c r="L95" s="66">
        <f>VLOOKUP($A95,data!$A:$BY,75,FALSE)</f>
        <v>0.68</v>
      </c>
      <c r="M95" s="65">
        <f>VLOOKUP($A95,data!$A:$BY,76,FALSE)</f>
        <v>250</v>
      </c>
      <c r="N95" s="66">
        <f>VLOOKUP($A95,data!$A:$BY,77,FALSE)</f>
        <v>0.68</v>
      </c>
      <c r="O95" s="328"/>
      <c r="P95" s="66">
        <f t="shared" si="7"/>
        <v>0</v>
      </c>
      <c r="R95" s="94"/>
      <c r="S95" s="94"/>
      <c r="T95" s="94"/>
      <c r="U95" s="94"/>
      <c r="V95" s="94"/>
      <c r="W95" s="94"/>
    </row>
    <row r="96" spans="1:23" ht="15.75" thickBot="1" x14ac:dyDescent="0.3">
      <c r="A96" t="s">
        <v>1649</v>
      </c>
      <c r="B96" s="567"/>
      <c r="C96" s="514"/>
      <c r="D96" s="71" t="s">
        <v>1675</v>
      </c>
      <c r="E96" s="72" t="s">
        <v>346</v>
      </c>
      <c r="F96" s="73">
        <f>VLOOKUP($A96,data!$A:$BY,69,FALSE)</f>
        <v>0.99</v>
      </c>
      <c r="G96" s="74">
        <f>VLOOKUP($A96,data!$A:$BY,70,FALSE)</f>
        <v>5</v>
      </c>
      <c r="H96" s="75">
        <f>VLOOKUP($A96,data!$A:$BY,71,FALSE)</f>
        <v>0.89</v>
      </c>
      <c r="I96" s="74">
        <f>VLOOKUP($A96,data!$A:$BY,72,FALSE)</f>
        <v>50</v>
      </c>
      <c r="J96" s="75">
        <f>VLOOKUP($A96,data!$A:$BY,73,FALSE)</f>
        <v>0.8</v>
      </c>
      <c r="K96" s="74">
        <f>VLOOKUP($A96,data!$A:$BY,74,FALSE)</f>
        <v>250</v>
      </c>
      <c r="L96" s="75">
        <f>VLOOKUP($A96,data!$A:$BY,75,FALSE)</f>
        <v>0.68</v>
      </c>
      <c r="M96" s="74">
        <f>VLOOKUP($A96,data!$A:$BY,76,FALSE)</f>
        <v>250</v>
      </c>
      <c r="N96" s="75">
        <f>VLOOKUP($A96,data!$A:$BY,77,FALSE)</f>
        <v>0.68</v>
      </c>
      <c r="O96" s="348"/>
      <c r="P96" s="75">
        <f t="shared" si="7"/>
        <v>0</v>
      </c>
      <c r="R96" s="94"/>
      <c r="S96" s="94"/>
      <c r="T96" s="94"/>
      <c r="U96" s="94"/>
      <c r="V96" s="94"/>
      <c r="W96" s="94"/>
    </row>
    <row r="97" spans="1:23" x14ac:dyDescent="0.25">
      <c r="A97" t="s">
        <v>1650</v>
      </c>
      <c r="B97" s="535"/>
      <c r="C97" s="503" t="s">
        <v>1104</v>
      </c>
      <c r="D97" s="77" t="s">
        <v>1058</v>
      </c>
      <c r="E97" s="67" t="s">
        <v>916</v>
      </c>
      <c r="F97" s="68">
        <f>VLOOKUP($A97,data!$A:$BY,69,FALSE)</f>
        <v>1.85</v>
      </c>
      <c r="G97" s="69">
        <f>VLOOKUP($A97,data!$A:$BY,70,FALSE)</f>
        <v>5</v>
      </c>
      <c r="H97" s="70">
        <f>VLOOKUP($A97,data!$A:$BY,71,FALSE)</f>
        <v>1.75</v>
      </c>
      <c r="I97" s="69">
        <f>VLOOKUP($A97,data!$A:$BY,72,FALSE)</f>
        <v>10</v>
      </c>
      <c r="J97" s="70">
        <f>VLOOKUP($A97,data!$A:$BY,73,FALSE)</f>
        <v>1.65</v>
      </c>
      <c r="K97" s="69">
        <f>VLOOKUP($A97,data!$A:$BY,74,FALSE)</f>
        <v>20</v>
      </c>
      <c r="L97" s="70">
        <f>VLOOKUP($A97,data!$A:$BY,75,FALSE)</f>
        <v>1.5</v>
      </c>
      <c r="M97" s="69">
        <f>VLOOKUP($A97,data!$A:$BY,76,FALSE)</f>
        <v>50</v>
      </c>
      <c r="N97" s="70">
        <f>VLOOKUP($A97,data!$A:$BY,77,FALSE)</f>
        <v>1.25</v>
      </c>
      <c r="O97" s="347"/>
      <c r="P97" s="70">
        <f t="shared" si="7"/>
        <v>0</v>
      </c>
      <c r="R97" s="94"/>
      <c r="S97" s="94"/>
      <c r="T97" s="94"/>
      <c r="U97" s="94"/>
      <c r="V97" s="94"/>
      <c r="W97" s="94"/>
    </row>
    <row r="98" spans="1:23" x14ac:dyDescent="0.25">
      <c r="A98" t="s">
        <v>1651</v>
      </c>
      <c r="B98" s="566"/>
      <c r="C98" s="526"/>
      <c r="D98" s="45" t="s">
        <v>1060</v>
      </c>
      <c r="E98" s="63" t="s">
        <v>918</v>
      </c>
      <c r="F98" s="64">
        <f>VLOOKUP($A98,data!$A:$BY,69,FALSE)</f>
        <v>1.85</v>
      </c>
      <c r="G98" s="65">
        <f>VLOOKUP($A98,data!$A:$BY,70,FALSE)</f>
        <v>5</v>
      </c>
      <c r="H98" s="66">
        <f>VLOOKUP($A98,data!$A:$BY,71,FALSE)</f>
        <v>1.75</v>
      </c>
      <c r="I98" s="65">
        <f>VLOOKUP($A98,data!$A:$BY,72,FALSE)</f>
        <v>10</v>
      </c>
      <c r="J98" s="66">
        <f>VLOOKUP($A98,data!$A:$BY,73,FALSE)</f>
        <v>1.65</v>
      </c>
      <c r="K98" s="65">
        <f>VLOOKUP($A98,data!$A:$BY,74,FALSE)</f>
        <v>20</v>
      </c>
      <c r="L98" s="66">
        <f>VLOOKUP($A98,data!$A:$BY,75,FALSE)</f>
        <v>1.5</v>
      </c>
      <c r="M98" s="65">
        <f>VLOOKUP($A98,data!$A:$BY,76,FALSE)</f>
        <v>50</v>
      </c>
      <c r="N98" s="66">
        <f>VLOOKUP($A98,data!$A:$BY,77,FALSE)</f>
        <v>1.25</v>
      </c>
      <c r="O98" s="328"/>
      <c r="P98" s="66">
        <f t="shared" si="7"/>
        <v>0</v>
      </c>
      <c r="R98" s="94"/>
      <c r="S98" s="94"/>
      <c r="T98" s="94"/>
      <c r="U98" s="94"/>
      <c r="V98" s="94"/>
      <c r="W98" s="94"/>
    </row>
    <row r="99" spans="1:23" ht="15.75" thickBot="1" x14ac:dyDescent="0.3">
      <c r="A99" t="s">
        <v>1652</v>
      </c>
      <c r="B99" s="567"/>
      <c r="C99" s="504"/>
      <c r="D99" s="71" t="s">
        <v>1059</v>
      </c>
      <c r="E99" s="72" t="s">
        <v>917</v>
      </c>
      <c r="F99" s="73">
        <f>VLOOKUP($A99,data!$A:$BY,69,FALSE)</f>
        <v>1.85</v>
      </c>
      <c r="G99" s="74">
        <f>VLOOKUP($A99,data!$A:$BY,70,FALSE)</f>
        <v>5</v>
      </c>
      <c r="H99" s="75">
        <f>VLOOKUP($A99,data!$A:$BY,71,FALSE)</f>
        <v>1.75</v>
      </c>
      <c r="I99" s="74">
        <f>VLOOKUP($A99,data!$A:$BY,72,FALSE)</f>
        <v>10</v>
      </c>
      <c r="J99" s="75">
        <f>VLOOKUP($A99,data!$A:$BY,73,FALSE)</f>
        <v>1.65</v>
      </c>
      <c r="K99" s="74">
        <f>VLOOKUP($A99,data!$A:$BY,74,FALSE)</f>
        <v>20</v>
      </c>
      <c r="L99" s="75">
        <f>VLOOKUP($A99,data!$A:$BY,75,FALSE)</f>
        <v>1.5</v>
      </c>
      <c r="M99" s="74">
        <f>VLOOKUP($A99,data!$A:$BY,76,FALSE)</f>
        <v>50</v>
      </c>
      <c r="N99" s="75">
        <f>VLOOKUP($A99,data!$A:$BY,77,FALSE)</f>
        <v>1.25</v>
      </c>
      <c r="O99" s="348"/>
      <c r="P99" s="75">
        <f t="shared" si="7"/>
        <v>0</v>
      </c>
      <c r="R99" s="94"/>
      <c r="S99" s="94"/>
      <c r="T99" s="94"/>
      <c r="U99" s="94"/>
      <c r="V99" s="94"/>
      <c r="W99" s="94"/>
    </row>
    <row r="100" spans="1:23" x14ac:dyDescent="0.25">
      <c r="A100" t="s">
        <v>276</v>
      </c>
      <c r="B100" s="535"/>
      <c r="C100" s="503" t="s">
        <v>1130</v>
      </c>
      <c r="D100" s="77" t="s">
        <v>1058</v>
      </c>
      <c r="E100" s="67" t="s">
        <v>963</v>
      </c>
      <c r="F100" s="68">
        <f>VLOOKUP($A100,data!$A:$BY,69,FALSE)</f>
        <v>0.85</v>
      </c>
      <c r="G100" s="69">
        <f>VLOOKUP($A100,data!$A:$BY,70,FALSE)</f>
        <v>5</v>
      </c>
      <c r="H100" s="70">
        <f>VLOOKUP($A100,data!$A:$BY,71,FALSE)</f>
        <v>0.79</v>
      </c>
      <c r="I100" s="69">
        <f>VLOOKUP($A100,data!$A:$BY,72,FALSE)</f>
        <v>10</v>
      </c>
      <c r="J100" s="70">
        <f>VLOOKUP($A100,data!$A:$BY,73,FALSE)</f>
        <v>0.75</v>
      </c>
      <c r="K100" s="69">
        <f>VLOOKUP($A100,data!$A:$BY,74,FALSE)</f>
        <v>25</v>
      </c>
      <c r="L100" s="70">
        <f>VLOOKUP($A100,data!$A:$BY,75,FALSE)</f>
        <v>0.65</v>
      </c>
      <c r="M100" s="69">
        <f>VLOOKUP($A100,data!$A:$BY,76,FALSE)</f>
        <v>250</v>
      </c>
      <c r="N100" s="70">
        <f>VLOOKUP($A100,data!$A:$BY,77,FALSE)</f>
        <v>0.5</v>
      </c>
      <c r="O100" s="347"/>
      <c r="P100" s="70">
        <f t="shared" si="7"/>
        <v>0</v>
      </c>
      <c r="R100" s="94"/>
      <c r="S100" s="94"/>
      <c r="T100" s="94"/>
      <c r="U100" s="94"/>
      <c r="V100" s="94"/>
      <c r="W100" s="94"/>
    </row>
    <row r="101" spans="1:23" x14ac:dyDescent="0.25">
      <c r="A101" t="s">
        <v>332</v>
      </c>
      <c r="B101" s="566"/>
      <c r="C101" s="526"/>
      <c r="D101" s="45" t="s">
        <v>1060</v>
      </c>
      <c r="E101" s="63" t="s">
        <v>965</v>
      </c>
      <c r="F101" s="64">
        <f>VLOOKUP($A101,data!$A:$BY,69,FALSE)</f>
        <v>0.85</v>
      </c>
      <c r="G101" s="65">
        <f>VLOOKUP($A101,data!$A:$BY,70,FALSE)</f>
        <v>5</v>
      </c>
      <c r="H101" s="66">
        <f>VLOOKUP($A101,data!$A:$BY,71,FALSE)</f>
        <v>0.79</v>
      </c>
      <c r="I101" s="65">
        <f>VLOOKUP($A101,data!$A:$BY,72,FALSE)</f>
        <v>10</v>
      </c>
      <c r="J101" s="66">
        <f>VLOOKUP($A101,data!$A:$BY,73,FALSE)</f>
        <v>0.75</v>
      </c>
      <c r="K101" s="65">
        <f>VLOOKUP($A101,data!$A:$BY,74,FALSE)</f>
        <v>25</v>
      </c>
      <c r="L101" s="66">
        <f>VLOOKUP($A101,data!$A:$BY,75,FALSE)</f>
        <v>0.65</v>
      </c>
      <c r="M101" s="65">
        <f>VLOOKUP($A101,data!$A:$BY,76,FALSE)</f>
        <v>250</v>
      </c>
      <c r="N101" s="66">
        <f>VLOOKUP($A101,data!$A:$BY,77,FALSE)</f>
        <v>0.5</v>
      </c>
      <c r="O101" s="328"/>
      <c r="P101" s="66">
        <f t="shared" si="7"/>
        <v>0</v>
      </c>
      <c r="R101" s="94"/>
      <c r="S101" s="94"/>
      <c r="T101" s="94"/>
      <c r="U101" s="94"/>
      <c r="V101" s="94"/>
      <c r="W101" s="94"/>
    </row>
    <row r="102" spans="1:23" ht="15.75" thickBot="1" x14ac:dyDescent="0.3">
      <c r="A102" t="s">
        <v>299</v>
      </c>
      <c r="B102" s="567"/>
      <c r="C102" s="504"/>
      <c r="D102" s="71" t="s">
        <v>1059</v>
      </c>
      <c r="E102" s="72" t="s">
        <v>964</v>
      </c>
      <c r="F102" s="73">
        <f>VLOOKUP($A102,data!$A:$BY,69,FALSE)</f>
        <v>0.85</v>
      </c>
      <c r="G102" s="74">
        <f>VLOOKUP($A102,data!$A:$BY,70,FALSE)</f>
        <v>5</v>
      </c>
      <c r="H102" s="75">
        <f>VLOOKUP($A102,data!$A:$BY,71,FALSE)</f>
        <v>0.79</v>
      </c>
      <c r="I102" s="74">
        <f>VLOOKUP($A102,data!$A:$BY,72,FALSE)</f>
        <v>10</v>
      </c>
      <c r="J102" s="75">
        <f>VLOOKUP($A102,data!$A:$BY,73,FALSE)</f>
        <v>0.75</v>
      </c>
      <c r="K102" s="74">
        <f>VLOOKUP($A102,data!$A:$BY,74,FALSE)</f>
        <v>25</v>
      </c>
      <c r="L102" s="75">
        <f>VLOOKUP($A102,data!$A:$BY,75,FALSE)</f>
        <v>0.65</v>
      </c>
      <c r="M102" s="74">
        <f>VLOOKUP($A102,data!$A:$BY,76,FALSE)</f>
        <v>250</v>
      </c>
      <c r="N102" s="75">
        <f>VLOOKUP($A102,data!$A:$BY,77,FALSE)</f>
        <v>0.5</v>
      </c>
      <c r="O102" s="348"/>
      <c r="P102" s="75">
        <f t="shared" si="7"/>
        <v>0</v>
      </c>
      <c r="R102" s="94"/>
      <c r="S102" s="94"/>
      <c r="T102" s="94"/>
      <c r="U102" s="94"/>
      <c r="V102" s="94"/>
      <c r="W102" s="94"/>
    </row>
    <row r="103" spans="1:23" x14ac:dyDescent="0.25">
      <c r="A103" t="s">
        <v>277</v>
      </c>
      <c r="B103" s="535"/>
      <c r="C103" s="503" t="s">
        <v>1131</v>
      </c>
      <c r="D103" s="77" t="s">
        <v>1058</v>
      </c>
      <c r="E103" s="67" t="s">
        <v>960</v>
      </c>
      <c r="F103" s="68">
        <f>VLOOKUP($A103,data!$A:$BY,69,FALSE)</f>
        <v>0.85</v>
      </c>
      <c r="G103" s="69">
        <f>VLOOKUP($A103,data!$A:$BY,70,FALSE)</f>
        <v>5</v>
      </c>
      <c r="H103" s="70">
        <f>VLOOKUP($A103,data!$A:$BY,71,FALSE)</f>
        <v>0.79</v>
      </c>
      <c r="I103" s="69">
        <f>VLOOKUP($A103,data!$A:$BY,72,FALSE)</f>
        <v>10</v>
      </c>
      <c r="J103" s="70">
        <f>VLOOKUP($A103,data!$A:$BY,73,FALSE)</f>
        <v>0.75</v>
      </c>
      <c r="K103" s="69">
        <f>VLOOKUP($A103,data!$A:$BY,74,FALSE)</f>
        <v>25</v>
      </c>
      <c r="L103" s="70">
        <f>VLOOKUP($A103,data!$A:$BY,75,FALSE)</f>
        <v>0.65</v>
      </c>
      <c r="M103" s="69">
        <f>VLOOKUP($A103,data!$A:$BY,76,FALSE)</f>
        <v>250</v>
      </c>
      <c r="N103" s="70">
        <f>VLOOKUP($A103,data!$A:$BY,77,FALSE)</f>
        <v>0.5</v>
      </c>
      <c r="O103" s="347"/>
      <c r="P103" s="70">
        <f t="shared" si="7"/>
        <v>0</v>
      </c>
      <c r="R103" s="94"/>
      <c r="S103" s="94"/>
      <c r="T103" s="94"/>
      <c r="U103" s="94"/>
      <c r="V103" s="94"/>
      <c r="W103" s="94"/>
    </row>
    <row r="104" spans="1:23" x14ac:dyDescent="0.25">
      <c r="A104" t="s">
        <v>331</v>
      </c>
      <c r="B104" s="566"/>
      <c r="C104" s="526"/>
      <c r="D104" s="45" t="s">
        <v>1060</v>
      </c>
      <c r="E104" s="63" t="s">
        <v>962</v>
      </c>
      <c r="F104" s="64">
        <f>VLOOKUP($A104,data!$A:$BY,69,FALSE)</f>
        <v>0.85</v>
      </c>
      <c r="G104" s="65">
        <f>VLOOKUP($A104,data!$A:$BY,70,FALSE)</f>
        <v>5</v>
      </c>
      <c r="H104" s="66">
        <f>VLOOKUP($A104,data!$A:$BY,71,FALSE)</f>
        <v>0.79</v>
      </c>
      <c r="I104" s="65">
        <f>VLOOKUP($A104,data!$A:$BY,72,FALSE)</f>
        <v>10</v>
      </c>
      <c r="J104" s="66">
        <f>VLOOKUP($A104,data!$A:$BY,73,FALSE)</f>
        <v>0.75</v>
      </c>
      <c r="K104" s="65">
        <f>VLOOKUP($A104,data!$A:$BY,74,FALSE)</f>
        <v>25</v>
      </c>
      <c r="L104" s="66">
        <f>VLOOKUP($A104,data!$A:$BY,75,FALSE)</f>
        <v>0.65</v>
      </c>
      <c r="M104" s="65">
        <f>VLOOKUP($A104,data!$A:$BY,76,FALSE)</f>
        <v>250</v>
      </c>
      <c r="N104" s="66">
        <f>VLOOKUP($A104,data!$A:$BY,77,FALSE)</f>
        <v>0.5</v>
      </c>
      <c r="O104" s="328"/>
      <c r="P104" s="66">
        <f t="shared" si="7"/>
        <v>0</v>
      </c>
      <c r="R104" s="94"/>
      <c r="S104" s="94"/>
      <c r="T104" s="94"/>
      <c r="U104" s="94"/>
      <c r="V104" s="94"/>
      <c r="W104" s="94"/>
    </row>
    <row r="105" spans="1:23" ht="15.75" thickBot="1" x14ac:dyDescent="0.3">
      <c r="A105" t="s">
        <v>298</v>
      </c>
      <c r="B105" s="567"/>
      <c r="C105" s="504"/>
      <c r="D105" s="71" t="s">
        <v>1059</v>
      </c>
      <c r="E105" s="72" t="s">
        <v>961</v>
      </c>
      <c r="F105" s="73">
        <f>VLOOKUP($A105,data!$A:$BY,69,FALSE)</f>
        <v>0.85</v>
      </c>
      <c r="G105" s="74">
        <f>VLOOKUP($A105,data!$A:$BY,70,FALSE)</f>
        <v>5</v>
      </c>
      <c r="H105" s="75">
        <f>VLOOKUP($A105,data!$A:$BY,71,FALSE)</f>
        <v>0.79</v>
      </c>
      <c r="I105" s="74">
        <f>VLOOKUP($A105,data!$A:$BY,72,FALSE)</f>
        <v>10</v>
      </c>
      <c r="J105" s="75">
        <f>VLOOKUP($A105,data!$A:$BY,73,FALSE)</f>
        <v>0.75</v>
      </c>
      <c r="K105" s="74">
        <f>VLOOKUP($A105,data!$A:$BY,74,FALSE)</f>
        <v>25</v>
      </c>
      <c r="L105" s="75">
        <f>VLOOKUP($A105,data!$A:$BY,75,FALSE)</f>
        <v>0.65</v>
      </c>
      <c r="M105" s="74">
        <f>VLOOKUP($A105,data!$A:$BY,76,FALSE)</f>
        <v>250</v>
      </c>
      <c r="N105" s="75">
        <f>VLOOKUP($A105,data!$A:$BY,77,FALSE)</f>
        <v>0.5</v>
      </c>
      <c r="O105" s="348"/>
      <c r="P105" s="75">
        <f t="shared" si="7"/>
        <v>0</v>
      </c>
      <c r="R105" s="94"/>
      <c r="S105" s="94"/>
      <c r="T105" s="94"/>
      <c r="U105" s="94"/>
      <c r="V105" s="94"/>
      <c r="W105" s="94"/>
    </row>
    <row r="106" spans="1:23" ht="24.75" customHeight="1" x14ac:dyDescent="0.25">
      <c r="A106" t="s">
        <v>1653</v>
      </c>
      <c r="B106" s="535"/>
      <c r="C106" s="503" t="s">
        <v>1108</v>
      </c>
      <c r="D106" s="77" t="s">
        <v>1058</v>
      </c>
      <c r="E106" s="67" t="s">
        <v>925</v>
      </c>
      <c r="F106" s="68">
        <f>VLOOKUP($A106,data!$A:$BY,69,FALSE)</f>
        <v>2.85</v>
      </c>
      <c r="G106" s="69">
        <f>VLOOKUP($A106,data!$A:$BY,70,FALSE)</f>
        <v>4</v>
      </c>
      <c r="H106" s="70">
        <f>VLOOKUP($A106,data!$A:$BY,71,FALSE)</f>
        <v>2.4900000000000002</v>
      </c>
      <c r="I106" s="69">
        <f>VLOOKUP($A106,data!$A:$BY,72,FALSE)</f>
        <v>10</v>
      </c>
      <c r="J106" s="70">
        <f>VLOOKUP($A106,data!$A:$BY,73,FALSE)</f>
        <v>1.99</v>
      </c>
      <c r="K106" s="69">
        <f>VLOOKUP($A106,data!$A:$BY,74,FALSE)</f>
        <v>50</v>
      </c>
      <c r="L106" s="70">
        <f>VLOOKUP($A106,data!$A:$BY,75,FALSE)</f>
        <v>1.65</v>
      </c>
      <c r="M106" s="69">
        <f>VLOOKUP($A106,data!$A:$BY,76,FALSE)</f>
        <v>100</v>
      </c>
      <c r="N106" s="70">
        <f>VLOOKUP($A106,data!$A:$BY,77,FALSE)</f>
        <v>1.25</v>
      </c>
      <c r="O106" s="347"/>
      <c r="P106" s="70">
        <f t="shared" si="7"/>
        <v>0</v>
      </c>
      <c r="R106" s="94"/>
      <c r="S106" s="94"/>
      <c r="T106" s="94"/>
      <c r="U106" s="94"/>
      <c r="V106" s="94"/>
      <c r="W106" s="94"/>
    </row>
    <row r="107" spans="1:23" ht="24.75" customHeight="1" thickBot="1" x14ac:dyDescent="0.3">
      <c r="A107" t="s">
        <v>1654</v>
      </c>
      <c r="B107" s="567"/>
      <c r="C107" s="504"/>
      <c r="D107" s="71" t="s">
        <v>1059</v>
      </c>
      <c r="E107" s="72" t="s">
        <v>926</v>
      </c>
      <c r="F107" s="73">
        <f>VLOOKUP($A107,data!$A:$BY,69,FALSE)</f>
        <v>2.85</v>
      </c>
      <c r="G107" s="74">
        <f>VLOOKUP($A107,data!$A:$BY,70,FALSE)</f>
        <v>4</v>
      </c>
      <c r="H107" s="75">
        <f>VLOOKUP($A107,data!$A:$BY,71,FALSE)</f>
        <v>2.4900000000000002</v>
      </c>
      <c r="I107" s="74">
        <f>VLOOKUP($A107,data!$A:$BY,72,FALSE)</f>
        <v>10</v>
      </c>
      <c r="J107" s="75">
        <f>VLOOKUP($A107,data!$A:$BY,73,FALSE)</f>
        <v>1.99</v>
      </c>
      <c r="K107" s="74">
        <f>VLOOKUP($A107,data!$A:$BY,74,FALSE)</f>
        <v>50</v>
      </c>
      <c r="L107" s="75">
        <f>VLOOKUP($A107,data!$A:$BY,75,FALSE)</f>
        <v>1.65</v>
      </c>
      <c r="M107" s="74">
        <f>VLOOKUP($A107,data!$A:$BY,76,FALSE)</f>
        <v>100</v>
      </c>
      <c r="N107" s="75">
        <f>VLOOKUP($A107,data!$A:$BY,77,FALSE)</f>
        <v>1.25</v>
      </c>
      <c r="O107" s="348"/>
      <c r="P107" s="75">
        <f t="shared" si="7"/>
        <v>0</v>
      </c>
      <c r="R107" s="94"/>
      <c r="S107" s="94"/>
      <c r="T107" s="94"/>
      <c r="U107" s="94"/>
      <c r="V107" s="94"/>
      <c r="W107" s="94"/>
    </row>
    <row r="108" spans="1:23" ht="16.5" customHeight="1" x14ac:dyDescent="0.25">
      <c r="A108" t="s">
        <v>1655</v>
      </c>
      <c r="B108" s="535"/>
      <c r="C108" s="503" t="s">
        <v>1906</v>
      </c>
      <c r="D108" s="77" t="s">
        <v>1058</v>
      </c>
      <c r="E108" s="67" t="s">
        <v>870</v>
      </c>
      <c r="F108" s="68">
        <f>VLOOKUP($A108,data!$A:$BY,69,FALSE)</f>
        <v>3.99</v>
      </c>
      <c r="G108" s="69">
        <f>VLOOKUP($A108,data!$A:$BY,70,FALSE)</f>
        <v>5</v>
      </c>
      <c r="H108" s="70">
        <f>VLOOKUP($A108,data!$A:$BY,71,FALSE)</f>
        <v>3.49</v>
      </c>
      <c r="I108" s="69">
        <f>VLOOKUP($A108,data!$A:$BY,72,FALSE)</f>
        <v>10</v>
      </c>
      <c r="J108" s="70">
        <f>VLOOKUP($A108,data!$A:$BY,73,FALSE)</f>
        <v>3.25</v>
      </c>
      <c r="K108" s="69">
        <f>VLOOKUP($A108,data!$A:$BY,74,FALSE)</f>
        <v>20</v>
      </c>
      <c r="L108" s="70">
        <f>VLOOKUP($A108,data!$A:$BY,75,FALSE)</f>
        <v>3.15</v>
      </c>
      <c r="M108" s="69">
        <f>VLOOKUP($A108,data!$A:$BY,76,FALSE)</f>
        <v>40</v>
      </c>
      <c r="N108" s="70">
        <f>VLOOKUP($A108,data!$A:$BY,77,FALSE)</f>
        <v>3</v>
      </c>
      <c r="O108" s="347"/>
      <c r="P108" s="70">
        <f t="shared" ref="P108:P125" si="8">IF(O108=0,0,IF(O108&gt;(M108-1),(N108*O108),IF(O108&gt;(K108-1),(L108*O108),IF(O108&gt;(I108-1),(J108*O108),IF(O108&gt;(G108-1),(H108*O108),F108*O108)))))</f>
        <v>0</v>
      </c>
      <c r="R108" s="94"/>
      <c r="S108" s="94"/>
      <c r="T108" s="94"/>
      <c r="U108" s="94"/>
      <c r="V108" s="94"/>
      <c r="W108" s="94"/>
    </row>
    <row r="109" spans="1:23" ht="16.5" customHeight="1" x14ac:dyDescent="0.25">
      <c r="A109" t="s">
        <v>1656</v>
      </c>
      <c r="B109" s="566"/>
      <c r="C109" s="526"/>
      <c r="D109" s="45" t="s">
        <v>1060</v>
      </c>
      <c r="E109" s="63" t="s">
        <v>872</v>
      </c>
      <c r="F109" s="64">
        <f>VLOOKUP($A109,data!$A:$BY,69,FALSE)</f>
        <v>3.99</v>
      </c>
      <c r="G109" s="65">
        <f>VLOOKUP($A109,data!$A:$BY,70,FALSE)</f>
        <v>5</v>
      </c>
      <c r="H109" s="66">
        <f>VLOOKUP($A109,data!$A:$BY,71,FALSE)</f>
        <v>3.49</v>
      </c>
      <c r="I109" s="65">
        <f>VLOOKUP($A109,data!$A:$BY,72,FALSE)</f>
        <v>10</v>
      </c>
      <c r="J109" s="66">
        <f>VLOOKUP($A109,data!$A:$BY,73,FALSE)</f>
        <v>3.25</v>
      </c>
      <c r="K109" s="65">
        <f>VLOOKUP($A109,data!$A:$BY,74,FALSE)</f>
        <v>20</v>
      </c>
      <c r="L109" s="66">
        <f>VLOOKUP($A109,data!$A:$BY,75,FALSE)</f>
        <v>3.15</v>
      </c>
      <c r="M109" s="65">
        <f>VLOOKUP($A109,data!$A:$BY,76,FALSE)</f>
        <v>40</v>
      </c>
      <c r="N109" s="66">
        <f>VLOOKUP($A109,data!$A:$BY,77,FALSE)</f>
        <v>3</v>
      </c>
      <c r="O109" s="328"/>
      <c r="P109" s="66">
        <f t="shared" si="8"/>
        <v>0</v>
      </c>
      <c r="R109" s="94"/>
      <c r="S109" s="94"/>
      <c r="T109" s="94"/>
      <c r="U109" s="94"/>
      <c r="V109" s="94"/>
      <c r="W109" s="94"/>
    </row>
    <row r="110" spans="1:23" ht="16.5" customHeight="1" thickBot="1" x14ac:dyDescent="0.3">
      <c r="A110" t="s">
        <v>1657</v>
      </c>
      <c r="B110" s="567"/>
      <c r="C110" s="504"/>
      <c r="D110" s="71" t="s">
        <v>1059</v>
      </c>
      <c r="E110" s="72" t="s">
        <v>871</v>
      </c>
      <c r="F110" s="73">
        <f>VLOOKUP($A110,data!$A:$BY,69,FALSE)</f>
        <v>3.99</v>
      </c>
      <c r="G110" s="74">
        <f>VLOOKUP($A110,data!$A:$BY,70,FALSE)</f>
        <v>5</v>
      </c>
      <c r="H110" s="75">
        <f>VLOOKUP($A110,data!$A:$BY,71,FALSE)</f>
        <v>3.49</v>
      </c>
      <c r="I110" s="74">
        <f>VLOOKUP($A110,data!$A:$BY,72,FALSE)</f>
        <v>10</v>
      </c>
      <c r="J110" s="75">
        <f>VLOOKUP($A110,data!$A:$BY,73,FALSE)</f>
        <v>3.25</v>
      </c>
      <c r="K110" s="74">
        <f>VLOOKUP($A110,data!$A:$BY,74,FALSE)</f>
        <v>20</v>
      </c>
      <c r="L110" s="75">
        <f>VLOOKUP($A110,data!$A:$BY,75,FALSE)</f>
        <v>3.15</v>
      </c>
      <c r="M110" s="74">
        <f>VLOOKUP($A110,data!$A:$BY,76,FALSE)</f>
        <v>40</v>
      </c>
      <c r="N110" s="75">
        <f>VLOOKUP($A110,data!$A:$BY,77,FALSE)</f>
        <v>3</v>
      </c>
      <c r="O110" s="348"/>
      <c r="P110" s="75">
        <f t="shared" si="8"/>
        <v>0</v>
      </c>
      <c r="R110" s="94"/>
      <c r="S110" s="94"/>
      <c r="T110" s="94"/>
      <c r="U110" s="94"/>
      <c r="V110" s="94"/>
      <c r="W110" s="94"/>
    </row>
    <row r="111" spans="1:23" ht="16.5" customHeight="1" x14ac:dyDescent="0.25">
      <c r="A111" t="s">
        <v>1658</v>
      </c>
      <c r="B111" s="535"/>
      <c r="C111" s="503" t="s">
        <v>1907</v>
      </c>
      <c r="D111" s="77" t="s">
        <v>1058</v>
      </c>
      <c r="E111" s="67" t="s">
        <v>873</v>
      </c>
      <c r="F111" s="68">
        <f>VLOOKUP($A111,data!$A:$BY,69,FALSE)</f>
        <v>3.99</v>
      </c>
      <c r="G111" s="69">
        <f>VLOOKUP($A111,data!$A:$BY,70,FALSE)</f>
        <v>5</v>
      </c>
      <c r="H111" s="70">
        <f>VLOOKUP($A111,data!$A:$BY,71,FALSE)</f>
        <v>3.49</v>
      </c>
      <c r="I111" s="69">
        <f>VLOOKUP($A111,data!$A:$BY,72,FALSE)</f>
        <v>10</v>
      </c>
      <c r="J111" s="70">
        <f>VLOOKUP($A111,data!$A:$BY,73,FALSE)</f>
        <v>3.25</v>
      </c>
      <c r="K111" s="69">
        <f>VLOOKUP($A111,data!$A:$BY,74,FALSE)</f>
        <v>20</v>
      </c>
      <c r="L111" s="70">
        <f>VLOOKUP($A111,data!$A:$BY,75,FALSE)</f>
        <v>3.15</v>
      </c>
      <c r="M111" s="69">
        <f>VLOOKUP($A111,data!$A:$BY,76,FALSE)</f>
        <v>40</v>
      </c>
      <c r="N111" s="70">
        <f>VLOOKUP($A111,data!$A:$BY,77,FALSE)</f>
        <v>3</v>
      </c>
      <c r="O111" s="347"/>
      <c r="P111" s="70">
        <f t="shared" si="8"/>
        <v>0</v>
      </c>
      <c r="R111" s="94"/>
      <c r="S111" s="94"/>
      <c r="T111" s="94"/>
      <c r="U111" s="94"/>
      <c r="V111" s="94"/>
      <c r="W111" s="94"/>
    </row>
    <row r="112" spans="1:23" ht="16.5" customHeight="1" x14ac:dyDescent="0.25">
      <c r="A112" t="s">
        <v>1659</v>
      </c>
      <c r="B112" s="566"/>
      <c r="C112" s="526"/>
      <c r="D112" s="45" t="s">
        <v>1060</v>
      </c>
      <c r="E112" s="63" t="s">
        <v>875</v>
      </c>
      <c r="F112" s="64">
        <f>VLOOKUP($A112,data!$A:$BY,69,FALSE)</f>
        <v>3.99</v>
      </c>
      <c r="G112" s="65">
        <f>VLOOKUP($A112,data!$A:$BY,70,FALSE)</f>
        <v>5</v>
      </c>
      <c r="H112" s="66">
        <f>VLOOKUP($A112,data!$A:$BY,71,FALSE)</f>
        <v>3.49</v>
      </c>
      <c r="I112" s="65">
        <f>VLOOKUP($A112,data!$A:$BY,72,FALSE)</f>
        <v>10</v>
      </c>
      <c r="J112" s="66">
        <f>VLOOKUP($A112,data!$A:$BY,73,FALSE)</f>
        <v>3.25</v>
      </c>
      <c r="K112" s="65">
        <f>VLOOKUP($A112,data!$A:$BY,74,FALSE)</f>
        <v>20</v>
      </c>
      <c r="L112" s="66">
        <f>VLOOKUP($A112,data!$A:$BY,75,FALSE)</f>
        <v>3.15</v>
      </c>
      <c r="M112" s="65">
        <f>VLOOKUP($A112,data!$A:$BY,76,FALSE)</f>
        <v>40</v>
      </c>
      <c r="N112" s="66">
        <f>VLOOKUP($A112,data!$A:$BY,77,FALSE)</f>
        <v>3</v>
      </c>
      <c r="O112" s="328"/>
      <c r="P112" s="66">
        <f t="shared" si="8"/>
        <v>0</v>
      </c>
      <c r="R112" s="94"/>
      <c r="S112" s="94"/>
      <c r="T112" s="94"/>
      <c r="U112" s="94"/>
      <c r="V112" s="94"/>
      <c r="W112" s="94"/>
    </row>
    <row r="113" spans="1:24" ht="16.5" customHeight="1" thickBot="1" x14ac:dyDescent="0.3">
      <c r="A113" t="s">
        <v>1660</v>
      </c>
      <c r="B113" s="567"/>
      <c r="C113" s="504"/>
      <c r="D113" s="71" t="s">
        <v>1059</v>
      </c>
      <c r="E113" s="72" t="s">
        <v>874</v>
      </c>
      <c r="F113" s="73">
        <f>VLOOKUP($A113,data!$A:$BY,69,FALSE)</f>
        <v>3.99</v>
      </c>
      <c r="G113" s="74">
        <f>VLOOKUP($A113,data!$A:$BY,70,FALSE)</f>
        <v>5</v>
      </c>
      <c r="H113" s="75">
        <f>VLOOKUP($A113,data!$A:$BY,71,FALSE)</f>
        <v>3.49</v>
      </c>
      <c r="I113" s="74">
        <f>VLOOKUP($A113,data!$A:$BY,72,FALSE)</f>
        <v>10</v>
      </c>
      <c r="J113" s="75">
        <f>VLOOKUP($A113,data!$A:$BY,73,FALSE)</f>
        <v>3.25</v>
      </c>
      <c r="K113" s="74">
        <f>VLOOKUP($A113,data!$A:$BY,74,FALSE)</f>
        <v>20</v>
      </c>
      <c r="L113" s="75">
        <f>VLOOKUP($A113,data!$A:$BY,75,FALSE)</f>
        <v>3.15</v>
      </c>
      <c r="M113" s="74">
        <f>VLOOKUP($A113,data!$A:$BY,76,FALSE)</f>
        <v>40</v>
      </c>
      <c r="N113" s="75">
        <f>VLOOKUP($A113,data!$A:$BY,77,FALSE)</f>
        <v>3</v>
      </c>
      <c r="O113" s="348"/>
      <c r="P113" s="75">
        <f t="shared" si="8"/>
        <v>0</v>
      </c>
      <c r="R113" s="94"/>
      <c r="S113" s="94"/>
      <c r="T113" s="94"/>
      <c r="U113" s="94"/>
      <c r="V113" s="94"/>
      <c r="W113" s="94"/>
    </row>
    <row r="114" spans="1:24" ht="18" customHeight="1" x14ac:dyDescent="0.25">
      <c r="A114" t="s">
        <v>1661</v>
      </c>
      <c r="B114" s="535"/>
      <c r="C114" s="503" t="s">
        <v>1908</v>
      </c>
      <c r="D114" s="77" t="s">
        <v>1058</v>
      </c>
      <c r="E114" s="67" t="s">
        <v>876</v>
      </c>
      <c r="F114" s="68">
        <f>VLOOKUP($A114,data!$A:$BY,69,FALSE)</f>
        <v>3.99</v>
      </c>
      <c r="G114" s="69">
        <f>VLOOKUP($A114,data!$A:$BY,70,FALSE)</f>
        <v>5</v>
      </c>
      <c r="H114" s="70">
        <f>VLOOKUP($A114,data!$A:$BY,71,FALSE)</f>
        <v>3.49</v>
      </c>
      <c r="I114" s="69">
        <f>VLOOKUP($A114,data!$A:$BY,72,FALSE)</f>
        <v>10</v>
      </c>
      <c r="J114" s="70">
        <f>VLOOKUP($A114,data!$A:$BY,73,FALSE)</f>
        <v>3.25</v>
      </c>
      <c r="K114" s="69">
        <f>VLOOKUP($A114,data!$A:$BY,74,FALSE)</f>
        <v>20</v>
      </c>
      <c r="L114" s="70">
        <f>VLOOKUP($A114,data!$A:$BY,75,FALSE)</f>
        <v>3.15</v>
      </c>
      <c r="M114" s="69">
        <f>VLOOKUP($A114,data!$A:$BY,76,FALSE)</f>
        <v>40</v>
      </c>
      <c r="N114" s="70">
        <f>VLOOKUP($A114,data!$A:$BY,77,FALSE)</f>
        <v>3</v>
      </c>
      <c r="O114" s="347"/>
      <c r="P114" s="70">
        <f t="shared" si="8"/>
        <v>0</v>
      </c>
      <c r="R114" s="94"/>
      <c r="S114" s="94"/>
      <c r="T114" s="94"/>
      <c r="U114" s="94"/>
      <c r="V114" s="94"/>
      <c r="W114" s="94"/>
    </row>
    <row r="115" spans="1:24" ht="18" customHeight="1" x14ac:dyDescent="0.25">
      <c r="A115" t="s">
        <v>1662</v>
      </c>
      <c r="B115" s="566"/>
      <c r="C115" s="526"/>
      <c r="D115" s="45" t="s">
        <v>1060</v>
      </c>
      <c r="E115" s="63" t="s">
        <v>878</v>
      </c>
      <c r="F115" s="64">
        <f>VLOOKUP($A115,data!$A:$BY,69,FALSE)</f>
        <v>3.99</v>
      </c>
      <c r="G115" s="65">
        <f>VLOOKUP($A115,data!$A:$BY,70,FALSE)</f>
        <v>5</v>
      </c>
      <c r="H115" s="66">
        <f>VLOOKUP($A115,data!$A:$BY,71,FALSE)</f>
        <v>3.49</v>
      </c>
      <c r="I115" s="65">
        <f>VLOOKUP($A115,data!$A:$BY,72,FALSE)</f>
        <v>10</v>
      </c>
      <c r="J115" s="66">
        <f>VLOOKUP($A115,data!$A:$BY,73,FALSE)</f>
        <v>3.25</v>
      </c>
      <c r="K115" s="65">
        <f>VLOOKUP($A115,data!$A:$BY,74,FALSE)</f>
        <v>20</v>
      </c>
      <c r="L115" s="66">
        <f>VLOOKUP($A115,data!$A:$BY,75,FALSE)</f>
        <v>3.15</v>
      </c>
      <c r="M115" s="65">
        <f>VLOOKUP($A115,data!$A:$BY,76,FALSE)</f>
        <v>40</v>
      </c>
      <c r="N115" s="66">
        <f>VLOOKUP($A115,data!$A:$BY,77,FALSE)</f>
        <v>3</v>
      </c>
      <c r="O115" s="328"/>
      <c r="P115" s="66">
        <f t="shared" si="8"/>
        <v>0</v>
      </c>
      <c r="R115" s="94"/>
      <c r="S115" s="94"/>
      <c r="T115" s="94"/>
      <c r="U115" s="94"/>
      <c r="V115" s="94"/>
      <c r="W115" s="94"/>
    </row>
    <row r="116" spans="1:24" ht="18" customHeight="1" thickBot="1" x14ac:dyDescent="0.3">
      <c r="A116" t="s">
        <v>1663</v>
      </c>
      <c r="B116" s="567"/>
      <c r="C116" s="504"/>
      <c r="D116" s="71" t="s">
        <v>1059</v>
      </c>
      <c r="E116" s="72" t="s">
        <v>877</v>
      </c>
      <c r="F116" s="73">
        <f>VLOOKUP($A116,data!$A:$BY,69,FALSE)</f>
        <v>3.99</v>
      </c>
      <c r="G116" s="74">
        <f>VLOOKUP($A116,data!$A:$BY,70,FALSE)</f>
        <v>5</v>
      </c>
      <c r="H116" s="75">
        <f>VLOOKUP($A116,data!$A:$BY,71,FALSE)</f>
        <v>3.49</v>
      </c>
      <c r="I116" s="74">
        <f>VLOOKUP($A116,data!$A:$BY,72,FALSE)</f>
        <v>10</v>
      </c>
      <c r="J116" s="75">
        <f>VLOOKUP($A116,data!$A:$BY,73,FALSE)</f>
        <v>3.25</v>
      </c>
      <c r="K116" s="74">
        <f>VLOOKUP($A116,data!$A:$BY,74,FALSE)</f>
        <v>20</v>
      </c>
      <c r="L116" s="75">
        <f>VLOOKUP($A116,data!$A:$BY,75,FALSE)</f>
        <v>3.15</v>
      </c>
      <c r="M116" s="74">
        <f>VLOOKUP($A116,data!$A:$BY,76,FALSE)</f>
        <v>40</v>
      </c>
      <c r="N116" s="75">
        <f>VLOOKUP($A116,data!$A:$BY,77,FALSE)</f>
        <v>3</v>
      </c>
      <c r="O116" s="348"/>
      <c r="P116" s="75">
        <f t="shared" si="8"/>
        <v>0</v>
      </c>
      <c r="R116" s="94"/>
      <c r="S116" s="94"/>
      <c r="T116" s="94"/>
      <c r="U116" s="94"/>
      <c r="V116" s="94"/>
      <c r="W116" s="94"/>
    </row>
    <row r="117" spans="1:24" ht="16.5" customHeight="1" x14ac:dyDescent="0.25">
      <c r="A117" t="s">
        <v>1664</v>
      </c>
      <c r="B117" s="535"/>
      <c r="C117" s="503" t="s">
        <v>1909</v>
      </c>
      <c r="D117" s="77" t="s">
        <v>1058</v>
      </c>
      <c r="E117" s="67" t="s">
        <v>879</v>
      </c>
      <c r="F117" s="68">
        <f>VLOOKUP($A117,data!$A:$BY,69,FALSE)</f>
        <v>3.99</v>
      </c>
      <c r="G117" s="69">
        <f>VLOOKUP($A117,data!$A:$BY,70,FALSE)</f>
        <v>5</v>
      </c>
      <c r="H117" s="70">
        <f>VLOOKUP($A117,data!$A:$BY,71,FALSE)</f>
        <v>3.49</v>
      </c>
      <c r="I117" s="69">
        <f>VLOOKUP($A117,data!$A:$BY,72,FALSE)</f>
        <v>10</v>
      </c>
      <c r="J117" s="70">
        <f>VLOOKUP($A117,data!$A:$BY,73,FALSE)</f>
        <v>3.25</v>
      </c>
      <c r="K117" s="69">
        <f>VLOOKUP($A117,data!$A:$BY,74,FALSE)</f>
        <v>20</v>
      </c>
      <c r="L117" s="70">
        <f>VLOOKUP($A117,data!$A:$BY,75,FALSE)</f>
        <v>3.15</v>
      </c>
      <c r="M117" s="69">
        <f>VLOOKUP($A117,data!$A:$BY,76,FALSE)</f>
        <v>40</v>
      </c>
      <c r="N117" s="70">
        <f>VLOOKUP($A117,data!$A:$BY,77,FALSE)</f>
        <v>3</v>
      </c>
      <c r="O117" s="347"/>
      <c r="P117" s="70">
        <f t="shared" si="8"/>
        <v>0</v>
      </c>
      <c r="R117" s="94"/>
      <c r="S117" s="94"/>
      <c r="T117" s="94"/>
      <c r="U117" s="94"/>
      <c r="V117" s="94"/>
      <c r="W117" s="94"/>
    </row>
    <row r="118" spans="1:24" ht="16.5" customHeight="1" x14ac:dyDescent="0.25">
      <c r="A118" t="s">
        <v>1665</v>
      </c>
      <c r="B118" s="566"/>
      <c r="C118" s="526"/>
      <c r="D118" s="45" t="s">
        <v>1060</v>
      </c>
      <c r="E118" s="63" t="s">
        <v>881</v>
      </c>
      <c r="F118" s="64">
        <f>VLOOKUP($A118,data!$A:$BY,69,FALSE)</f>
        <v>3.99</v>
      </c>
      <c r="G118" s="65">
        <f>VLOOKUP($A118,data!$A:$BY,70,FALSE)</f>
        <v>5</v>
      </c>
      <c r="H118" s="66">
        <f>VLOOKUP($A118,data!$A:$BY,71,FALSE)</f>
        <v>3.49</v>
      </c>
      <c r="I118" s="65">
        <f>VLOOKUP($A118,data!$A:$BY,72,FALSE)</f>
        <v>10</v>
      </c>
      <c r="J118" s="66">
        <f>VLOOKUP($A118,data!$A:$BY,73,FALSE)</f>
        <v>3.25</v>
      </c>
      <c r="K118" s="65">
        <f>VLOOKUP($A118,data!$A:$BY,74,FALSE)</f>
        <v>20</v>
      </c>
      <c r="L118" s="66">
        <f>VLOOKUP($A118,data!$A:$BY,75,FALSE)</f>
        <v>3.15</v>
      </c>
      <c r="M118" s="65">
        <f>VLOOKUP($A118,data!$A:$BY,76,FALSE)</f>
        <v>40</v>
      </c>
      <c r="N118" s="66">
        <f>VLOOKUP($A118,data!$A:$BY,77,FALSE)</f>
        <v>3</v>
      </c>
      <c r="O118" s="328"/>
      <c r="P118" s="66">
        <f t="shared" si="8"/>
        <v>0</v>
      </c>
      <c r="R118" s="94"/>
      <c r="S118" s="94"/>
      <c r="T118" s="94"/>
      <c r="U118" s="94"/>
      <c r="V118" s="94"/>
      <c r="W118" s="94"/>
    </row>
    <row r="119" spans="1:24" ht="16.5" customHeight="1" thickBot="1" x14ac:dyDescent="0.3">
      <c r="A119" t="s">
        <v>1666</v>
      </c>
      <c r="B119" s="567"/>
      <c r="C119" s="504"/>
      <c r="D119" s="71" t="s">
        <v>1059</v>
      </c>
      <c r="E119" s="72" t="s">
        <v>880</v>
      </c>
      <c r="F119" s="73">
        <f>VLOOKUP($A119,data!$A:$BY,69,FALSE)</f>
        <v>3.99</v>
      </c>
      <c r="G119" s="74">
        <f>VLOOKUP($A119,data!$A:$BY,70,FALSE)</f>
        <v>5</v>
      </c>
      <c r="H119" s="75">
        <f>VLOOKUP($A119,data!$A:$BY,71,FALSE)</f>
        <v>3.49</v>
      </c>
      <c r="I119" s="74">
        <f>VLOOKUP($A119,data!$A:$BY,72,FALSE)</f>
        <v>10</v>
      </c>
      <c r="J119" s="75">
        <f>VLOOKUP($A119,data!$A:$BY,73,FALSE)</f>
        <v>3.25</v>
      </c>
      <c r="K119" s="74">
        <f>VLOOKUP($A119,data!$A:$BY,74,FALSE)</f>
        <v>20</v>
      </c>
      <c r="L119" s="75">
        <f>VLOOKUP($A119,data!$A:$BY,75,FALSE)</f>
        <v>3.15</v>
      </c>
      <c r="M119" s="74">
        <f>VLOOKUP($A119,data!$A:$BY,76,FALSE)</f>
        <v>40</v>
      </c>
      <c r="N119" s="75">
        <f>VLOOKUP($A119,data!$A:$BY,77,FALSE)</f>
        <v>3</v>
      </c>
      <c r="O119" s="348"/>
      <c r="P119" s="75">
        <f t="shared" si="8"/>
        <v>0</v>
      </c>
      <c r="R119" s="94"/>
      <c r="S119" s="94"/>
      <c r="T119" s="94"/>
      <c r="U119" s="94"/>
      <c r="V119" s="94"/>
      <c r="W119" s="94"/>
    </row>
    <row r="120" spans="1:24" ht="18" customHeight="1" x14ac:dyDescent="0.25">
      <c r="A120" t="s">
        <v>1667</v>
      </c>
      <c r="B120" s="535"/>
      <c r="C120" s="503" t="s">
        <v>1910</v>
      </c>
      <c r="D120" s="77" t="s">
        <v>1058</v>
      </c>
      <c r="E120" s="67" t="s">
        <v>882</v>
      </c>
      <c r="F120" s="68">
        <f>VLOOKUP($A120,data!$A:$BY,69,FALSE)</f>
        <v>3.99</v>
      </c>
      <c r="G120" s="69">
        <f>VLOOKUP($A120,data!$A:$BY,70,FALSE)</f>
        <v>5</v>
      </c>
      <c r="H120" s="70">
        <f>VLOOKUP($A120,data!$A:$BY,71,FALSE)</f>
        <v>3.49</v>
      </c>
      <c r="I120" s="69">
        <f>VLOOKUP($A120,data!$A:$BY,72,FALSE)</f>
        <v>10</v>
      </c>
      <c r="J120" s="70">
        <f>VLOOKUP($A120,data!$A:$BY,73,FALSE)</f>
        <v>3.25</v>
      </c>
      <c r="K120" s="69">
        <f>VLOOKUP($A120,data!$A:$BY,74,FALSE)</f>
        <v>20</v>
      </c>
      <c r="L120" s="70">
        <f>VLOOKUP($A120,data!$A:$BY,75,FALSE)</f>
        <v>3.15</v>
      </c>
      <c r="M120" s="69">
        <f>VLOOKUP($A120,data!$A:$BY,76,FALSE)</f>
        <v>40</v>
      </c>
      <c r="N120" s="70">
        <f>VLOOKUP($A120,data!$A:$BY,77,FALSE)</f>
        <v>3</v>
      </c>
      <c r="O120" s="347"/>
      <c r="P120" s="70">
        <f t="shared" si="8"/>
        <v>0</v>
      </c>
      <c r="R120" s="94"/>
      <c r="S120" s="94"/>
      <c r="T120" s="94"/>
      <c r="U120" s="94"/>
      <c r="V120" s="94"/>
      <c r="W120" s="94"/>
      <c r="X120" s="94"/>
    </row>
    <row r="121" spans="1:24" ht="18" customHeight="1" x14ac:dyDescent="0.25">
      <c r="A121" t="s">
        <v>1668</v>
      </c>
      <c r="B121" s="566"/>
      <c r="C121" s="526"/>
      <c r="D121" s="45" t="s">
        <v>1060</v>
      </c>
      <c r="E121" s="63" t="s">
        <v>884</v>
      </c>
      <c r="F121" s="64">
        <f>VLOOKUP($A121,data!$A:$BY,69,FALSE)</f>
        <v>3.99</v>
      </c>
      <c r="G121" s="65">
        <f>VLOOKUP($A121,data!$A:$BY,70,FALSE)</f>
        <v>5</v>
      </c>
      <c r="H121" s="66">
        <f>VLOOKUP($A121,data!$A:$BY,71,FALSE)</f>
        <v>3.49</v>
      </c>
      <c r="I121" s="65">
        <f>VLOOKUP($A121,data!$A:$BY,72,FALSE)</f>
        <v>10</v>
      </c>
      <c r="J121" s="66">
        <f>VLOOKUP($A121,data!$A:$BY,73,FALSE)</f>
        <v>3.25</v>
      </c>
      <c r="K121" s="65">
        <f>VLOOKUP($A121,data!$A:$BY,74,FALSE)</f>
        <v>20</v>
      </c>
      <c r="L121" s="66">
        <f>VLOOKUP($A121,data!$A:$BY,75,FALSE)</f>
        <v>3.15</v>
      </c>
      <c r="M121" s="65">
        <f>VLOOKUP($A121,data!$A:$BY,76,FALSE)</f>
        <v>40</v>
      </c>
      <c r="N121" s="66">
        <f>VLOOKUP($A121,data!$A:$BY,77,FALSE)</f>
        <v>3</v>
      </c>
      <c r="O121" s="328"/>
      <c r="P121" s="66">
        <f t="shared" si="8"/>
        <v>0</v>
      </c>
      <c r="R121" s="94"/>
      <c r="S121" s="94"/>
      <c r="T121" s="94"/>
      <c r="U121" s="94"/>
      <c r="V121" s="94"/>
      <c r="W121" s="94"/>
      <c r="X121" s="94"/>
    </row>
    <row r="122" spans="1:24" ht="18" customHeight="1" thickBot="1" x14ac:dyDescent="0.3">
      <c r="A122" t="s">
        <v>1669</v>
      </c>
      <c r="B122" s="567"/>
      <c r="C122" s="504"/>
      <c r="D122" s="71" t="s">
        <v>1059</v>
      </c>
      <c r="E122" s="72" t="s">
        <v>883</v>
      </c>
      <c r="F122" s="73">
        <f>VLOOKUP($A122,data!$A:$BY,69,FALSE)</f>
        <v>3.99</v>
      </c>
      <c r="G122" s="74">
        <f>VLOOKUP($A122,data!$A:$BY,70,FALSE)</f>
        <v>5</v>
      </c>
      <c r="H122" s="75">
        <f>VLOOKUP($A122,data!$A:$BY,71,FALSE)</f>
        <v>3.49</v>
      </c>
      <c r="I122" s="74">
        <f>VLOOKUP($A122,data!$A:$BY,72,FALSE)</f>
        <v>10</v>
      </c>
      <c r="J122" s="75">
        <f>VLOOKUP($A122,data!$A:$BY,73,FALSE)</f>
        <v>3.25</v>
      </c>
      <c r="K122" s="74">
        <f>VLOOKUP($A122,data!$A:$BY,74,FALSE)</f>
        <v>20</v>
      </c>
      <c r="L122" s="75">
        <f>VLOOKUP($A122,data!$A:$BY,75,FALSE)</f>
        <v>3.15</v>
      </c>
      <c r="M122" s="74">
        <f>VLOOKUP($A122,data!$A:$BY,76,FALSE)</f>
        <v>40</v>
      </c>
      <c r="N122" s="75">
        <f>VLOOKUP($A122,data!$A:$BY,77,FALSE)</f>
        <v>3</v>
      </c>
      <c r="O122" s="348"/>
      <c r="P122" s="75">
        <f t="shared" si="8"/>
        <v>0</v>
      </c>
      <c r="R122" s="94"/>
      <c r="S122" s="94"/>
      <c r="T122" s="94"/>
      <c r="U122" s="94"/>
      <c r="V122" s="94"/>
      <c r="W122" s="94"/>
      <c r="X122" s="94"/>
    </row>
    <row r="123" spans="1:24" ht="16.5" customHeight="1" x14ac:dyDescent="0.25">
      <c r="A123" t="s">
        <v>1670</v>
      </c>
      <c r="B123" s="535"/>
      <c r="C123" s="503" t="s">
        <v>1105</v>
      </c>
      <c r="D123" s="77" t="s">
        <v>1058</v>
      </c>
      <c r="E123" s="67" t="s">
        <v>850</v>
      </c>
      <c r="F123" s="68">
        <f>VLOOKUP($A123,data!$A:$BY,69,FALSE)</f>
        <v>12.99</v>
      </c>
      <c r="G123" s="69">
        <f>VLOOKUP($A123,data!$A:$BY,70,FALSE)</f>
        <v>2</v>
      </c>
      <c r="H123" s="70">
        <f>VLOOKUP($A123,data!$A:$BY,71,FALSE)</f>
        <v>12.25</v>
      </c>
      <c r="I123" s="69">
        <f>VLOOKUP($A123,data!$A:$BY,72,FALSE)</f>
        <v>4</v>
      </c>
      <c r="J123" s="70">
        <f>VLOOKUP($A123,data!$A:$BY,73,FALSE)</f>
        <v>11.65</v>
      </c>
      <c r="K123" s="69">
        <f>VLOOKUP($A123,data!$A:$BY,74,FALSE)</f>
        <v>6</v>
      </c>
      <c r="L123" s="70">
        <f>VLOOKUP($A123,data!$A:$BY,75,FALSE)</f>
        <v>10.99</v>
      </c>
      <c r="M123" s="69">
        <f>VLOOKUP($A123,data!$A:$BY,76,FALSE)</f>
        <v>10</v>
      </c>
      <c r="N123" s="70">
        <f>VLOOKUP($A123,data!$A:$BY,77,FALSE)</f>
        <v>9.25</v>
      </c>
      <c r="O123" s="347"/>
      <c r="P123" s="70">
        <f t="shared" si="8"/>
        <v>0</v>
      </c>
      <c r="R123" s="94"/>
      <c r="S123" s="94"/>
      <c r="T123" s="94"/>
      <c r="U123" s="94"/>
      <c r="V123" s="94"/>
      <c r="W123" s="94"/>
      <c r="X123" s="94"/>
    </row>
    <row r="124" spans="1:24" ht="16.5" customHeight="1" x14ac:dyDescent="0.25">
      <c r="A124" t="s">
        <v>1671</v>
      </c>
      <c r="B124" s="566"/>
      <c r="C124" s="526"/>
      <c r="D124" s="45" t="s">
        <v>1060</v>
      </c>
      <c r="E124" s="63" t="s">
        <v>852</v>
      </c>
      <c r="F124" s="64">
        <f>VLOOKUP($A124,data!$A:$BY,69,FALSE)</f>
        <v>12.99</v>
      </c>
      <c r="G124" s="65">
        <f>VLOOKUP($A124,data!$A:$BY,70,FALSE)</f>
        <v>2</v>
      </c>
      <c r="H124" s="66">
        <f>VLOOKUP($A124,data!$A:$BY,71,FALSE)</f>
        <v>12.25</v>
      </c>
      <c r="I124" s="65">
        <f>VLOOKUP($A124,data!$A:$BY,72,FALSE)</f>
        <v>4</v>
      </c>
      <c r="J124" s="66">
        <f>VLOOKUP($A124,data!$A:$BY,73,FALSE)</f>
        <v>11.65</v>
      </c>
      <c r="K124" s="65">
        <f>VLOOKUP($A124,data!$A:$BY,74,FALSE)</f>
        <v>6</v>
      </c>
      <c r="L124" s="66">
        <f>VLOOKUP($A124,data!$A:$BY,75,FALSE)</f>
        <v>10.99</v>
      </c>
      <c r="M124" s="65">
        <f>VLOOKUP($A124,data!$A:$BY,76,FALSE)</f>
        <v>10</v>
      </c>
      <c r="N124" s="66">
        <f>VLOOKUP($A124,data!$A:$BY,77,FALSE)</f>
        <v>9.25</v>
      </c>
      <c r="O124" s="328"/>
      <c r="P124" s="66">
        <f t="shared" si="8"/>
        <v>0</v>
      </c>
      <c r="R124" s="94"/>
      <c r="S124" s="94"/>
      <c r="T124" s="94"/>
      <c r="U124" s="94"/>
      <c r="V124" s="94"/>
      <c r="W124" s="94"/>
      <c r="X124" s="94"/>
    </row>
    <row r="125" spans="1:24" ht="16.5" customHeight="1" thickBot="1" x14ac:dyDescent="0.3">
      <c r="A125" t="s">
        <v>1672</v>
      </c>
      <c r="B125" s="567"/>
      <c r="C125" s="504"/>
      <c r="D125" s="71" t="s">
        <v>1059</v>
      </c>
      <c r="E125" s="72" t="s">
        <v>851</v>
      </c>
      <c r="F125" s="73">
        <f>VLOOKUP($A125,data!$A:$BY,69,FALSE)</f>
        <v>12.99</v>
      </c>
      <c r="G125" s="74">
        <f>VLOOKUP($A125,data!$A:$BY,70,FALSE)</f>
        <v>2</v>
      </c>
      <c r="H125" s="75">
        <f>VLOOKUP($A125,data!$A:$BY,71,FALSE)</f>
        <v>12.25</v>
      </c>
      <c r="I125" s="74">
        <f>VLOOKUP($A125,data!$A:$BY,72,FALSE)</f>
        <v>4</v>
      </c>
      <c r="J125" s="75">
        <f>VLOOKUP($A125,data!$A:$BY,73,FALSE)</f>
        <v>11.65</v>
      </c>
      <c r="K125" s="74">
        <f>VLOOKUP($A125,data!$A:$BY,74,FALSE)</f>
        <v>6</v>
      </c>
      <c r="L125" s="75">
        <f>VLOOKUP($A125,data!$A:$BY,75,FALSE)</f>
        <v>10.99</v>
      </c>
      <c r="M125" s="74">
        <f>VLOOKUP($A125,data!$A:$BY,76,FALSE)</f>
        <v>10</v>
      </c>
      <c r="N125" s="75">
        <f>VLOOKUP($A125,data!$A:$BY,77,FALSE)</f>
        <v>9.25</v>
      </c>
      <c r="O125" s="348"/>
      <c r="P125" s="75">
        <f t="shared" si="8"/>
        <v>0</v>
      </c>
      <c r="R125" s="94"/>
      <c r="S125" s="94"/>
      <c r="T125" s="94"/>
      <c r="U125" s="94"/>
      <c r="V125" s="94"/>
      <c r="W125" s="94"/>
    </row>
    <row r="126" spans="1:24" ht="15.75" thickBot="1" x14ac:dyDescent="0.3">
      <c r="A126" s="251"/>
      <c r="B126" s="263"/>
      <c r="C126" s="264"/>
      <c r="D126" s="147"/>
      <c r="E126" s="147"/>
      <c r="F126" s="64"/>
      <c r="G126" s="148"/>
      <c r="H126" s="64"/>
      <c r="I126" s="148"/>
      <c r="J126" s="64"/>
      <c r="K126" s="148"/>
      <c r="L126" s="64"/>
      <c r="M126" s="148"/>
      <c r="N126" s="64"/>
      <c r="O126" s="147"/>
      <c r="P126" s="64"/>
    </row>
    <row r="127" spans="1:24" ht="49.5" customHeight="1" x14ac:dyDescent="0.25">
      <c r="A127" t="s">
        <v>1295</v>
      </c>
      <c r="B127" s="212"/>
      <c r="C127" s="412" t="s">
        <v>1091</v>
      </c>
      <c r="D127" s="21" t="s">
        <v>1398</v>
      </c>
      <c r="E127" s="115" t="s">
        <v>1090</v>
      </c>
      <c r="F127" s="117">
        <f>VLOOKUP($A127,data!$A:$BY,69,FALSE)</f>
        <v>3.1619250000000001</v>
      </c>
      <c r="G127" s="118">
        <f>VLOOKUP($A127,data!$A:$BY,70,FALSE)</f>
        <v>2</v>
      </c>
      <c r="H127" s="119">
        <f>VLOOKUP($A127,data!$A:$BY,71,FALSE)</f>
        <v>2.633175</v>
      </c>
      <c r="I127" s="118">
        <f>VLOOKUP($A127,data!$A:$BY,72,FALSE)</f>
        <v>12</v>
      </c>
      <c r="J127" s="119">
        <f>VLOOKUP($A127,data!$A:$BY,73,FALSE)</f>
        <v>2.104425</v>
      </c>
      <c r="K127" s="118">
        <f>VLOOKUP($A127,data!$A:$BY,74,FALSE)</f>
        <v>60</v>
      </c>
      <c r="L127" s="119">
        <f>VLOOKUP($A127,data!$A:$BY,75,FALSE)</f>
        <v>1.5756749999999999</v>
      </c>
      <c r="M127" s="118">
        <f>VLOOKUP($A127,data!$A:$BY,76,FALSE)</f>
        <v>120</v>
      </c>
      <c r="N127" s="119">
        <f>VLOOKUP($A127,data!$A:$BY,77,FALSE)</f>
        <v>1.3641749999999999</v>
      </c>
      <c r="O127" s="344"/>
      <c r="P127" s="119">
        <f>IF(O127=0,0,IF(O127&gt;(M127-1),(N127*O127),IF(O127&gt;(K127-1),(L127*O127),IF(O127&gt;(I127-1),(J127*O127),IF(O127&gt;(G127-1),(H127*O127),F127*O127)))))</f>
        <v>0</v>
      </c>
    </row>
    <row r="128" spans="1:24" ht="49.5" customHeight="1" x14ac:dyDescent="0.25">
      <c r="A128" t="s">
        <v>1677</v>
      </c>
      <c r="B128" s="162"/>
      <c r="C128" s="149" t="s">
        <v>1094</v>
      </c>
      <c r="D128" s="280" t="s">
        <v>1398</v>
      </c>
      <c r="E128" s="298" t="s">
        <v>349</v>
      </c>
      <c r="F128" s="299">
        <f>VLOOKUP($A128,data!$A:$BY,69,FALSE)</f>
        <v>27.99</v>
      </c>
      <c r="G128" s="281">
        <f>VLOOKUP($A128,data!$A:$BY,70,FALSE)</f>
        <v>2</v>
      </c>
      <c r="H128" s="282">
        <f>VLOOKUP($A128,data!$A:$BY,71,FALSE)</f>
        <v>27.49</v>
      </c>
      <c r="I128" s="281">
        <f>VLOOKUP($A128,data!$A:$BY,72,FALSE)</f>
        <v>3</v>
      </c>
      <c r="J128" s="282">
        <f>VLOOKUP($A128,data!$A:$BY,73,FALSE)</f>
        <v>26.99</v>
      </c>
      <c r="K128" s="281">
        <f>VLOOKUP($A128,data!$A:$BY,74,FALSE)</f>
        <v>5</v>
      </c>
      <c r="L128" s="282">
        <f>VLOOKUP($A128,data!$A:$BY,75,FALSE)</f>
        <v>24.99</v>
      </c>
      <c r="M128" s="281">
        <f>VLOOKUP($A128,data!$A:$BY,76,FALSE)</f>
        <v>10</v>
      </c>
      <c r="N128" s="282">
        <f>VLOOKUP($A128,data!$A:$BY,77,FALSE)</f>
        <v>21.65</v>
      </c>
      <c r="O128" s="362"/>
      <c r="P128" s="282">
        <f>IF(O128=0,0,IF(O128&gt;(M128-1),(N128*O128),IF(O128&gt;(K128-1),(L128*O128),IF(O128&gt;(I128-1),(J128*O128),IF(O128&gt;(G128-1),(H128*O128),F128*O128)))))</f>
        <v>0</v>
      </c>
    </row>
    <row r="129" spans="1:16" ht="24.75" customHeight="1" x14ac:dyDescent="0.25">
      <c r="A129" t="s">
        <v>1679</v>
      </c>
      <c r="B129" s="565"/>
      <c r="C129" s="564" t="s">
        <v>1678</v>
      </c>
      <c r="D129" s="438" t="s">
        <v>1682</v>
      </c>
      <c r="E129" s="439" t="s">
        <v>343</v>
      </c>
      <c r="F129" s="440">
        <f>VLOOKUP($A129,data!$A:$BY,69,FALSE)</f>
        <v>19.989999999999998</v>
      </c>
      <c r="G129" s="441">
        <f>VLOOKUP($A129,data!$A:$BY,70,FALSE)</f>
        <v>2</v>
      </c>
      <c r="H129" s="442">
        <f>VLOOKUP($A129,data!$A:$BY,71,FALSE)</f>
        <v>14.99</v>
      </c>
      <c r="I129" s="441">
        <f>VLOOKUP($A129,data!$A:$BY,72,FALSE)</f>
        <v>5</v>
      </c>
      <c r="J129" s="442">
        <f>VLOOKUP($A129,data!$A:$BY,73,FALSE)</f>
        <v>13.99</v>
      </c>
      <c r="K129" s="441">
        <f>VLOOKUP($A129,data!$A:$BY,74,FALSE)</f>
        <v>10</v>
      </c>
      <c r="L129" s="442">
        <f>VLOOKUP($A129,data!$A:$BY,75,FALSE)</f>
        <v>12.99</v>
      </c>
      <c r="M129" s="441">
        <f>VLOOKUP($A129,data!$A:$BY,76,FALSE)</f>
        <v>15</v>
      </c>
      <c r="N129" s="442">
        <f>VLOOKUP($A129,data!$A:$BY,77,FALSE)</f>
        <v>11.29</v>
      </c>
      <c r="O129" s="443"/>
      <c r="P129" s="442">
        <f>IF(O129=0,0,IF(O129&gt;(M129-1),(N129*O129),IF(O129&gt;(K129-1),(L129*O129),IF(O129&gt;(I129-1),(J129*O129),IF(O129&gt;(G129-1),(H129*O129),F129*O129)))))</f>
        <v>0</v>
      </c>
    </row>
    <row r="130" spans="1:16" ht="24.75" customHeight="1" x14ac:dyDescent="0.25">
      <c r="A130" t="s">
        <v>1680</v>
      </c>
      <c r="B130" s="536"/>
      <c r="C130" s="518"/>
      <c r="D130" s="300" t="s">
        <v>1683</v>
      </c>
      <c r="E130" s="122" t="s">
        <v>342</v>
      </c>
      <c r="F130" s="168">
        <f>VLOOKUP($A130,data!$A:$BY,69,FALSE)</f>
        <v>10.75</v>
      </c>
      <c r="G130" s="124">
        <f>VLOOKUP($A130,data!$A:$BY,70,FALSE)</f>
        <v>5</v>
      </c>
      <c r="H130" s="125">
        <f>VLOOKUP($A130,data!$A:$BY,71,FALSE)</f>
        <v>10.49</v>
      </c>
      <c r="I130" s="124">
        <f>VLOOKUP($A130,data!$A:$BY,72,FALSE)</f>
        <v>10</v>
      </c>
      <c r="J130" s="125">
        <f>VLOOKUP($A130,data!$A:$BY,73,FALSE)</f>
        <v>10.25</v>
      </c>
      <c r="K130" s="124">
        <f>VLOOKUP($A130,data!$A:$BY,74,FALSE)</f>
        <v>20</v>
      </c>
      <c r="L130" s="125">
        <f>VLOOKUP($A130,data!$A:$BY,75,FALSE)</f>
        <v>9.99</v>
      </c>
      <c r="M130" s="124">
        <f>VLOOKUP($A130,data!$A:$BY,76,FALSE)</f>
        <v>20</v>
      </c>
      <c r="N130" s="125">
        <f>VLOOKUP($A130,data!$A:$BY,77,FALSE)</f>
        <v>9.99</v>
      </c>
      <c r="O130" s="332"/>
      <c r="P130" s="125">
        <f>IF(O130=0,0,IF(O130&gt;(M130-1),(N130*O130),IF(O130&gt;(K130-1),(L130*O130),IF(O130&gt;(I130-1),(J130*O130),IF(O130&gt;(G130-1),(H130*O130),F130*O130)))))</f>
        <v>0</v>
      </c>
    </row>
    <row r="131" spans="1:16" ht="49.5" customHeight="1" thickBot="1" x14ac:dyDescent="0.3">
      <c r="A131" t="s">
        <v>1681</v>
      </c>
      <c r="B131" s="206"/>
      <c r="C131" s="216" t="s">
        <v>1096</v>
      </c>
      <c r="D131" s="71" t="s">
        <v>1398</v>
      </c>
      <c r="E131" s="72" t="s">
        <v>344</v>
      </c>
      <c r="F131" s="73">
        <f>VLOOKUP($A131,data!$A:$BY,69,FALSE)</f>
        <v>5.39</v>
      </c>
      <c r="G131" s="74">
        <f>VLOOKUP($A131,data!$A:$BY,70,FALSE)</f>
        <v>5</v>
      </c>
      <c r="H131" s="75">
        <f>VLOOKUP($A131,data!$A:$BY,71,FALSE)</f>
        <v>5.15</v>
      </c>
      <c r="I131" s="74">
        <f>VLOOKUP($A131,data!$A:$BY,72,FALSE)</f>
        <v>10</v>
      </c>
      <c r="J131" s="75">
        <f>VLOOKUP($A131,data!$A:$BY,73,FALSE)</f>
        <v>5.05</v>
      </c>
      <c r="K131" s="74">
        <f>VLOOKUP($A131,data!$A:$BY,74,FALSE)</f>
        <v>20</v>
      </c>
      <c r="L131" s="75">
        <f>VLOOKUP($A131,data!$A:$BY,75,FALSE)</f>
        <v>4.95</v>
      </c>
      <c r="M131" s="74">
        <f>VLOOKUP($A131,data!$A:$BY,76,FALSE)</f>
        <v>30</v>
      </c>
      <c r="N131" s="75">
        <f>VLOOKUP($A131,data!$A:$BY,77,FALSE)</f>
        <v>4.6500000000000004</v>
      </c>
      <c r="O131" s="348"/>
      <c r="P131" s="75">
        <f>IF(O131=0,0,IF(O131&gt;(M131-1),(N131*O131),IF(O131&gt;(K131-1),(L131*O131),IF(O131&gt;(I131-1),(J131*O131),IF(O131&gt;(G131-1),(H131*O131),F131*O131)))))</f>
        <v>0</v>
      </c>
    </row>
  </sheetData>
  <sheetProtection algorithmName="SHA-512" hashValue="2Urd9DAJDUYpwYtBbIeSxrVzr2qEN4Gp6VeKUUqsGwv2FuIIUP8fZqjW3buWiDnJsuHpK4MV4LCuh4zBaSCrFg==" saltValue="3KuevoFVtutXbLQNtInJTQ==" spinCount="100000" sheet="1" objects="1" scenarios="1" selectLockedCells="1"/>
  <mergeCells count="88">
    <mergeCell ref="B19:B21"/>
    <mergeCell ref="C19:C21"/>
    <mergeCell ref="O3:O4"/>
    <mergeCell ref="P3:P4"/>
    <mergeCell ref="B3:E3"/>
    <mergeCell ref="F3:F4"/>
    <mergeCell ref="G3:H3"/>
    <mergeCell ref="I3:J3"/>
    <mergeCell ref="K3:L3"/>
    <mergeCell ref="M3:N3"/>
    <mergeCell ref="C6:C7"/>
    <mergeCell ref="B6:B7"/>
    <mergeCell ref="C8:C10"/>
    <mergeCell ref="B8:B10"/>
    <mergeCell ref="B11:B13"/>
    <mergeCell ref="C11:C13"/>
    <mergeCell ref="B47:B49"/>
    <mergeCell ref="C47:C49"/>
    <mergeCell ref="B31:B33"/>
    <mergeCell ref="C31:C33"/>
    <mergeCell ref="B35:B37"/>
    <mergeCell ref="C35:C37"/>
    <mergeCell ref="B41:B43"/>
    <mergeCell ref="C41:C43"/>
    <mergeCell ref="B44:B46"/>
    <mergeCell ref="C44:C46"/>
    <mergeCell ref="B38:B40"/>
    <mergeCell ref="C38:C40"/>
    <mergeCell ref="B67:B69"/>
    <mergeCell ref="C67:C69"/>
    <mergeCell ref="B51:B53"/>
    <mergeCell ref="C51:C53"/>
    <mergeCell ref="B54:B56"/>
    <mergeCell ref="C54:C56"/>
    <mergeCell ref="B60:B62"/>
    <mergeCell ref="C60:C62"/>
    <mergeCell ref="B57:B59"/>
    <mergeCell ref="C57:C59"/>
    <mergeCell ref="B16:B18"/>
    <mergeCell ref="C16:C18"/>
    <mergeCell ref="B70:B71"/>
    <mergeCell ref="C70:C71"/>
    <mergeCell ref="B76:B78"/>
    <mergeCell ref="C76:C78"/>
    <mergeCell ref="B72:B74"/>
    <mergeCell ref="C72:C74"/>
    <mergeCell ref="B22:B24"/>
    <mergeCell ref="C22:C24"/>
    <mergeCell ref="B25:B27"/>
    <mergeCell ref="C25:C27"/>
    <mergeCell ref="B28:B30"/>
    <mergeCell ref="C28:C30"/>
    <mergeCell ref="B64:B66"/>
    <mergeCell ref="C64:C66"/>
    <mergeCell ref="B79:B81"/>
    <mergeCell ref="C79:C81"/>
    <mergeCell ref="B82:B84"/>
    <mergeCell ref="C82:C84"/>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7"/>
    <mergeCell ref="C106:C107"/>
    <mergeCell ref="B108:B110"/>
    <mergeCell ref="C108:C110"/>
    <mergeCell ref="B111:B113"/>
    <mergeCell ref="C111:C113"/>
    <mergeCell ref="C129:C130"/>
    <mergeCell ref="B129:B130"/>
    <mergeCell ref="B123:B125"/>
    <mergeCell ref="C123:C125"/>
    <mergeCell ref="B114:B116"/>
    <mergeCell ref="C114:C116"/>
    <mergeCell ref="B117:B119"/>
    <mergeCell ref="C117:C119"/>
    <mergeCell ref="B120:B122"/>
    <mergeCell ref="C120:C122"/>
  </mergeCells>
  <dataValidations count="1">
    <dataValidation type="whole" operator="greaterThan" allowBlank="1" showInputMessage="1" showErrorMessage="1" sqref="O76:O125 O127:O128 O129:O131">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53"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5703125" customWidth="1"/>
    <col min="3" max="3" width="31.28515625" customWidth="1"/>
    <col min="4" max="4" width="8.42578125" customWidth="1"/>
    <col min="5" max="5" width="12.8554687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23" ht="16.5" x14ac:dyDescent="0.25">
      <c r="A1" s="325">
        <f>SUM(P5:P29)</f>
        <v>0</v>
      </c>
      <c r="B1" s="11" t="s">
        <v>1896</v>
      </c>
      <c r="C1" s="10"/>
    </row>
    <row r="2" spans="1:23" ht="15.75" thickBot="1" x14ac:dyDescent="0.3">
      <c r="A2" s="321">
        <f>SUM(O5:O29)</f>
        <v>0</v>
      </c>
      <c r="B2" s="2"/>
    </row>
    <row r="3" spans="1:23" ht="19.5" customHeight="1" x14ac:dyDescent="0.25">
      <c r="A3">
        <f>COUNT(O5:O6)</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23"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23" ht="49.5" customHeight="1" x14ac:dyDescent="0.25">
      <c r="A5" t="s">
        <v>1684</v>
      </c>
      <c r="B5" s="212"/>
      <c r="C5" s="215" t="s">
        <v>1133</v>
      </c>
      <c r="D5" s="21" t="s">
        <v>1058</v>
      </c>
      <c r="E5" s="115" t="s">
        <v>920</v>
      </c>
      <c r="F5" s="117">
        <f>VLOOKUP($A5,data!$A:$BY,69,FALSE)</f>
        <v>8.99</v>
      </c>
      <c r="G5" s="118">
        <f>VLOOKUP($A5,data!$A:$BY,70,FALSE)</f>
        <v>2</v>
      </c>
      <c r="H5" s="119">
        <f>VLOOKUP($A5,data!$A:$BY,71,FALSE)</f>
        <v>8.85</v>
      </c>
      <c r="I5" s="118">
        <f>VLOOKUP($A5,data!$A:$BY,72,FALSE)</f>
        <v>6</v>
      </c>
      <c r="J5" s="119">
        <f>VLOOKUP($A5,data!$A:$BY,73,FALSE)</f>
        <v>8.65</v>
      </c>
      <c r="K5" s="118">
        <f>VLOOKUP($A5,data!$A:$BY,74,FALSE)</f>
        <v>10</v>
      </c>
      <c r="L5" s="119">
        <f>VLOOKUP($A5,data!$A:$BY,75,FALSE)</f>
        <v>8.25</v>
      </c>
      <c r="M5" s="118">
        <f>VLOOKUP($A5,data!$A:$BY,76,FALSE)</f>
        <v>20</v>
      </c>
      <c r="N5" s="119">
        <f>VLOOKUP($A5,data!$A:$BY,77,FALSE)</f>
        <v>7.69</v>
      </c>
      <c r="O5" s="344"/>
      <c r="P5" s="119">
        <f>IF(O5=0,0,IF(O5&gt;(M5-1),(N5*O5),IF(O5&gt;(K5-1),(L5*O5),IF(O5&gt;(I5-1),(J5*O5),IF(O5&gt;(G5-1),(H5*O5),F5*O5)))))</f>
        <v>0</v>
      </c>
      <c r="R5" s="94"/>
      <c r="S5" s="94"/>
      <c r="T5" s="94"/>
      <c r="U5" s="94"/>
      <c r="V5" s="94"/>
      <c r="W5" s="94"/>
    </row>
    <row r="6" spans="1:23" ht="49.5" customHeight="1" thickBot="1" x14ac:dyDescent="0.3">
      <c r="A6" t="s">
        <v>1685</v>
      </c>
      <c r="B6" s="229"/>
      <c r="C6" s="226" t="s">
        <v>1134</v>
      </c>
      <c r="D6" s="159" t="s">
        <v>1058</v>
      </c>
      <c r="E6" s="106" t="s">
        <v>921</v>
      </c>
      <c r="F6" s="160">
        <f>VLOOKUP($A6,data!$A:$BY,69,FALSE)</f>
        <v>29.99</v>
      </c>
      <c r="G6" s="112">
        <f>VLOOKUP($A6,data!$A:$BY,70,FALSE)</f>
        <v>2</v>
      </c>
      <c r="H6" s="113">
        <f>VLOOKUP($A6,data!$A:$BY,71,FALSE)</f>
        <v>26.49</v>
      </c>
      <c r="I6" s="112">
        <f>VLOOKUP($A6,data!$A:$BY,72,FALSE)</f>
        <v>5</v>
      </c>
      <c r="J6" s="113">
        <f>VLOOKUP($A6,data!$A:$BY,73,FALSE)</f>
        <v>24.99</v>
      </c>
      <c r="K6" s="112">
        <f>VLOOKUP($A6,data!$A:$BY,74,FALSE)</f>
        <v>10</v>
      </c>
      <c r="L6" s="113">
        <f>VLOOKUP($A6,data!$A:$BY,75,FALSE)</f>
        <v>22.99</v>
      </c>
      <c r="M6" s="112">
        <f>VLOOKUP($A6,data!$A:$BY,76,FALSE)</f>
        <v>15</v>
      </c>
      <c r="N6" s="113">
        <f>VLOOKUP($A6,data!$A:$BY,77,FALSE)</f>
        <v>20.49</v>
      </c>
      <c r="O6" s="329"/>
      <c r="P6" s="113">
        <f>IF(O6=0,0,IF(O6&gt;(M6-1),(N6*O6),IF(O6&gt;(K6-1),(L6*O6),IF(O6&gt;(I6-1),(J6*O6),IF(O6&gt;(G6-1),(H6*O6),F6*O6)))))</f>
        <v>0</v>
      </c>
      <c r="R6" s="94"/>
      <c r="S6" s="94"/>
      <c r="T6" s="94"/>
      <c r="U6" s="94"/>
      <c r="V6" s="94"/>
      <c r="W6" s="94"/>
    </row>
    <row r="7" spans="1:23" ht="49.5" customHeight="1" x14ac:dyDescent="0.25">
      <c r="A7" t="s">
        <v>1592</v>
      </c>
      <c r="B7" s="220"/>
      <c r="C7" s="215" t="s">
        <v>1109</v>
      </c>
      <c r="D7" s="21" t="s">
        <v>1058</v>
      </c>
      <c r="E7" s="115" t="s">
        <v>836</v>
      </c>
      <c r="F7" s="117">
        <f>VLOOKUP($A7,data!$A:$BY,69,FALSE)</f>
        <v>0.95</v>
      </c>
      <c r="G7" s="118">
        <f>VLOOKUP($A7,data!$A:$BY,70,FALSE)</f>
        <v>10</v>
      </c>
      <c r="H7" s="119">
        <f>VLOOKUP($A7,data!$A:$BY,71,FALSE)</f>
        <v>0.9</v>
      </c>
      <c r="I7" s="118">
        <f>VLOOKUP($A7,data!$A:$BY,72,FALSE)</f>
        <v>20</v>
      </c>
      <c r="J7" s="119">
        <f>VLOOKUP($A7,data!$A:$BY,73,FALSE)</f>
        <v>0.85</v>
      </c>
      <c r="K7" s="118">
        <f>VLOOKUP($A7,data!$A:$BY,74,FALSE)</f>
        <v>100</v>
      </c>
      <c r="L7" s="119">
        <f>VLOOKUP($A7,data!$A:$BY,75,FALSE)</f>
        <v>0.75</v>
      </c>
      <c r="M7" s="118">
        <f>VLOOKUP($A7,data!$A:$BY,76,FALSE)</f>
        <v>200</v>
      </c>
      <c r="N7" s="119">
        <f>VLOOKUP($A7,data!$A:$BY,77,FALSE)</f>
        <v>0.68</v>
      </c>
      <c r="O7" s="344"/>
      <c r="P7" s="119">
        <f>IF(O7=0,0,IF(O7&gt;(M7-1),(N7*O7),IF(O7&gt;(K7-1),(L7*O7),IF(O7&gt;(I7-1),(J7*O7),IF(O7&gt;(G7-1),(H7*O7),F7*O7)))))</f>
        <v>0</v>
      </c>
      <c r="R7" s="94"/>
      <c r="S7" s="94"/>
      <c r="T7" s="94"/>
      <c r="U7" s="94"/>
      <c r="V7" s="94"/>
      <c r="W7" s="94"/>
    </row>
    <row r="8" spans="1:23" ht="49.5" customHeight="1" thickBot="1" x14ac:dyDescent="0.3">
      <c r="A8" t="s">
        <v>1595</v>
      </c>
      <c r="B8" s="402"/>
      <c r="C8" s="193" t="s">
        <v>1110</v>
      </c>
      <c r="D8" s="159" t="s">
        <v>1398</v>
      </c>
      <c r="E8" s="106" t="s">
        <v>345</v>
      </c>
      <c r="F8" s="160">
        <f>VLOOKUP($A8,data!$A:$BY,69,FALSE)</f>
        <v>4.49</v>
      </c>
      <c r="G8" s="112">
        <f>VLOOKUP($A8,data!$A:$BY,70,FALSE)</f>
        <v>10</v>
      </c>
      <c r="H8" s="113">
        <f>VLOOKUP($A8,data!$A:$BY,71,FALSE)</f>
        <v>3.89</v>
      </c>
      <c r="I8" s="112">
        <f>VLOOKUP($A8,data!$A:$BY,72,FALSE)</f>
        <v>30</v>
      </c>
      <c r="J8" s="113">
        <f>VLOOKUP($A8,data!$A:$BY,73,FALSE)</f>
        <v>3.85</v>
      </c>
      <c r="K8" s="112">
        <f>VLOOKUP($A8,data!$A:$BY,74,FALSE)</f>
        <v>50</v>
      </c>
      <c r="L8" s="113">
        <f>VLOOKUP($A8,data!$A:$BY,75,FALSE)</f>
        <v>3.75</v>
      </c>
      <c r="M8" s="112">
        <f>VLOOKUP($A8,data!$A:$BY,76,FALSE)</f>
        <v>100</v>
      </c>
      <c r="N8" s="113">
        <f>VLOOKUP($A8,data!$A:$BY,77,FALSE)</f>
        <v>3.6</v>
      </c>
      <c r="O8" s="329"/>
      <c r="P8" s="113">
        <f>IF(O8=0,0,IF(O8&gt;(M8-1),(N8*O8),IF(O8&gt;(K8-1),(L8*O8),IF(O8&gt;(I8-1),(J8*O8),IF(O8&gt;(G8-1),(H8*O8),F8*O8)))))</f>
        <v>0</v>
      </c>
      <c r="R8" s="94"/>
      <c r="S8" s="94"/>
      <c r="T8" s="94"/>
      <c r="U8" s="94"/>
      <c r="V8" s="94"/>
      <c r="W8" s="94"/>
    </row>
    <row r="9" spans="1:23" ht="16.5" customHeight="1" thickBot="1" x14ac:dyDescent="0.3">
      <c r="A9" s="251"/>
      <c r="B9" s="294"/>
      <c r="C9" s="295"/>
      <c r="D9" s="301"/>
      <c r="E9" s="301"/>
      <c r="F9" s="302"/>
      <c r="G9" s="303"/>
      <c r="H9" s="302"/>
      <c r="I9" s="303"/>
      <c r="J9" s="302"/>
      <c r="K9" s="303"/>
      <c r="L9" s="302"/>
      <c r="M9" s="303"/>
      <c r="N9" s="302"/>
      <c r="O9" s="301"/>
      <c r="P9" s="302"/>
      <c r="R9" s="94"/>
      <c r="S9" s="94"/>
      <c r="T9" s="94"/>
      <c r="U9" s="94"/>
      <c r="V9" s="94"/>
      <c r="W9" s="94"/>
    </row>
    <row r="10" spans="1:23" ht="49.5" customHeight="1" x14ac:dyDescent="0.25">
      <c r="A10" t="s">
        <v>1686</v>
      </c>
      <c r="B10" s="205"/>
      <c r="C10" s="194" t="s">
        <v>1536</v>
      </c>
      <c r="D10" s="39" t="s">
        <v>1398</v>
      </c>
      <c r="E10" s="37" t="s">
        <v>907</v>
      </c>
      <c r="F10" s="32">
        <f>VLOOKUP($A10,data!$A:$BY,69,FALSE)</f>
        <v>3.99</v>
      </c>
      <c r="G10" s="33">
        <f>VLOOKUP($A10,data!$A:$BY,70,FALSE)</f>
        <v>4</v>
      </c>
      <c r="H10" s="34">
        <f>VLOOKUP($A10,data!$A:$BY,71,FALSE)</f>
        <v>3.49</v>
      </c>
      <c r="I10" s="33">
        <f>VLOOKUP($A10,data!$A:$BY,72,FALSE)</f>
        <v>6</v>
      </c>
      <c r="J10" s="34">
        <f>VLOOKUP($A10,data!$A:$BY,73,FALSE)</f>
        <v>3.09</v>
      </c>
      <c r="K10" s="33">
        <f>VLOOKUP($A10,data!$A:$BY,74,FALSE)</f>
        <v>10</v>
      </c>
      <c r="L10" s="34">
        <f>VLOOKUP($A10,data!$A:$BY,75,FALSE)</f>
        <v>2.75</v>
      </c>
      <c r="M10" s="33">
        <f>VLOOKUP($A10,data!$A:$BY,76,FALSE)</f>
        <v>35</v>
      </c>
      <c r="N10" s="34">
        <f>VLOOKUP($A10,data!$A:$BY,77,FALSE)</f>
        <v>2.29</v>
      </c>
      <c r="O10" s="326"/>
      <c r="P10" s="34">
        <f t="shared" ref="P10:P15" si="0">IF(O10=0,0,IF(O10&gt;(M10-1),(N10*O10),IF(O10&gt;(K10-1),(L10*O10),IF(O10&gt;(I10-1),(J10*O10),IF(O10&gt;(G10-1),(H10*O10),F10*O10)))))</f>
        <v>0</v>
      </c>
      <c r="R10" s="94"/>
      <c r="S10" s="94"/>
      <c r="T10" s="94"/>
      <c r="U10" s="94"/>
      <c r="V10" s="94"/>
      <c r="W10" s="94"/>
    </row>
    <row r="11" spans="1:23" ht="49.5" customHeight="1" x14ac:dyDescent="0.25">
      <c r="A11" t="s">
        <v>1687</v>
      </c>
      <c r="B11" s="162"/>
      <c r="C11" s="149" t="s">
        <v>1537</v>
      </c>
      <c r="D11" s="300" t="s">
        <v>1398</v>
      </c>
      <c r="E11" s="122" t="s">
        <v>908</v>
      </c>
      <c r="F11" s="168">
        <f>VLOOKUP($A11,data!$A:$BY,69,FALSE)</f>
        <v>3.99</v>
      </c>
      <c r="G11" s="124">
        <f>VLOOKUP($A11,data!$A:$BY,70,FALSE)</f>
        <v>4</v>
      </c>
      <c r="H11" s="125">
        <f>VLOOKUP($A11,data!$A:$BY,71,FALSE)</f>
        <v>3.49</v>
      </c>
      <c r="I11" s="124">
        <f>VLOOKUP($A11,data!$A:$BY,72,FALSE)</f>
        <v>6</v>
      </c>
      <c r="J11" s="125">
        <f>VLOOKUP($A11,data!$A:$BY,73,FALSE)</f>
        <v>3.09</v>
      </c>
      <c r="K11" s="124">
        <f>VLOOKUP($A11,data!$A:$BY,74,FALSE)</f>
        <v>10</v>
      </c>
      <c r="L11" s="125">
        <f>VLOOKUP($A11,data!$A:$BY,75,FALSE)</f>
        <v>2.75</v>
      </c>
      <c r="M11" s="124">
        <f>VLOOKUP($A11,data!$A:$BY,76,FALSE)</f>
        <v>35</v>
      </c>
      <c r="N11" s="125">
        <f>VLOOKUP($A11,data!$A:$BY,77,FALSE)</f>
        <v>2.29</v>
      </c>
      <c r="O11" s="332"/>
      <c r="P11" s="125">
        <f t="shared" si="0"/>
        <v>0</v>
      </c>
      <c r="R11" s="94"/>
      <c r="S11" s="94"/>
      <c r="T11" s="94"/>
      <c r="U11" s="94"/>
      <c r="V11" s="94"/>
      <c r="W11" s="94"/>
    </row>
    <row r="12" spans="1:23" ht="49.5" customHeight="1" x14ac:dyDescent="0.25">
      <c r="A12" t="s">
        <v>1688</v>
      </c>
      <c r="B12" s="162"/>
      <c r="C12" s="218" t="s">
        <v>1490</v>
      </c>
      <c r="D12" s="104" t="s">
        <v>1398</v>
      </c>
      <c r="E12" s="105" t="s">
        <v>909</v>
      </c>
      <c r="F12" s="163">
        <f>VLOOKUP($A12,data!$A:$BY,69,FALSE)</f>
        <v>3.99</v>
      </c>
      <c r="G12" s="110">
        <f>VLOOKUP($A12,data!$A:$BY,70,FALSE)</f>
        <v>4</v>
      </c>
      <c r="H12" s="111">
        <f>VLOOKUP($A12,data!$A:$BY,71,FALSE)</f>
        <v>3.49</v>
      </c>
      <c r="I12" s="110">
        <f>VLOOKUP($A12,data!$A:$BY,72,FALSE)</f>
        <v>10</v>
      </c>
      <c r="J12" s="111">
        <f>VLOOKUP($A12,data!$A:$BY,73,FALSE)</f>
        <v>2.99</v>
      </c>
      <c r="K12" s="110">
        <f>VLOOKUP($A12,data!$A:$BY,74,FALSE)</f>
        <v>20</v>
      </c>
      <c r="L12" s="111">
        <f>VLOOKUP($A12,data!$A:$BY,75,FALSE)</f>
        <v>2.65</v>
      </c>
      <c r="M12" s="110">
        <f>VLOOKUP($A12,data!$A:$BY,76,FALSE)</f>
        <v>40</v>
      </c>
      <c r="N12" s="111">
        <f>VLOOKUP($A12,data!$A:$BY,77,FALSE)</f>
        <v>2.29</v>
      </c>
      <c r="O12" s="331"/>
      <c r="P12" s="111">
        <f t="shared" si="0"/>
        <v>0</v>
      </c>
      <c r="R12" s="94"/>
      <c r="S12" s="94"/>
      <c r="T12" s="94"/>
      <c r="U12" s="94"/>
      <c r="V12" s="94"/>
      <c r="W12" s="94"/>
    </row>
    <row r="13" spans="1:23" ht="49.5" customHeight="1" x14ac:dyDescent="0.25">
      <c r="A13" t="s">
        <v>1689</v>
      </c>
      <c r="B13" s="162"/>
      <c r="C13" s="149" t="s">
        <v>1547</v>
      </c>
      <c r="D13" s="300" t="s">
        <v>1398</v>
      </c>
      <c r="E13" s="122" t="s">
        <v>910</v>
      </c>
      <c r="F13" s="168">
        <f>VLOOKUP($A13,data!$A:$BY,69,FALSE)</f>
        <v>3.99</v>
      </c>
      <c r="G13" s="124">
        <f>VLOOKUP($A13,data!$A:$BY,70,FALSE)</f>
        <v>4</v>
      </c>
      <c r="H13" s="125">
        <f>VLOOKUP($A13,data!$A:$BY,71,FALSE)</f>
        <v>3.49</v>
      </c>
      <c r="I13" s="124">
        <f>VLOOKUP($A13,data!$A:$BY,72,FALSE)</f>
        <v>10</v>
      </c>
      <c r="J13" s="125">
        <f>VLOOKUP($A13,data!$A:$BY,73,FALSE)</f>
        <v>2.99</v>
      </c>
      <c r="K13" s="124">
        <f>VLOOKUP($A13,data!$A:$BY,74,FALSE)</f>
        <v>20</v>
      </c>
      <c r="L13" s="125">
        <f>VLOOKUP($A13,data!$A:$BY,75,FALSE)</f>
        <v>2.65</v>
      </c>
      <c r="M13" s="124">
        <f>VLOOKUP($A13,data!$A:$BY,76,FALSE)</f>
        <v>40</v>
      </c>
      <c r="N13" s="125">
        <f>VLOOKUP($A13,data!$A:$BY,77,FALSE)</f>
        <v>2.29</v>
      </c>
      <c r="O13" s="332"/>
      <c r="P13" s="125">
        <f t="shared" si="0"/>
        <v>0</v>
      </c>
      <c r="R13" s="94"/>
      <c r="S13" s="94"/>
      <c r="T13" s="94"/>
      <c r="U13" s="94"/>
      <c r="V13" s="94"/>
      <c r="W13" s="94"/>
    </row>
    <row r="14" spans="1:23" ht="49.5" customHeight="1" x14ac:dyDescent="0.25">
      <c r="A14" t="s">
        <v>1690</v>
      </c>
      <c r="B14" s="162"/>
      <c r="C14" s="218" t="s">
        <v>1111</v>
      </c>
      <c r="D14" s="104" t="s">
        <v>1398</v>
      </c>
      <c r="E14" s="105" t="s">
        <v>911</v>
      </c>
      <c r="F14" s="163">
        <f>VLOOKUP($A14,data!$A:$BY,69,FALSE)</f>
        <v>8.25</v>
      </c>
      <c r="G14" s="110">
        <f>VLOOKUP($A14,data!$A:$BY,70,FALSE)</f>
        <v>2</v>
      </c>
      <c r="H14" s="111">
        <f>VLOOKUP($A14,data!$A:$BY,71,FALSE)</f>
        <v>7.75</v>
      </c>
      <c r="I14" s="110">
        <f>VLOOKUP($A14,data!$A:$BY,72,FALSE)</f>
        <v>4</v>
      </c>
      <c r="J14" s="111">
        <f>VLOOKUP($A14,data!$A:$BY,73,FALSE)</f>
        <v>6.99</v>
      </c>
      <c r="K14" s="110">
        <f>VLOOKUP($A14,data!$A:$BY,74,FALSE)</f>
        <v>10</v>
      </c>
      <c r="L14" s="111">
        <f>VLOOKUP($A14,data!$A:$BY,75,FALSE)</f>
        <v>6.09</v>
      </c>
      <c r="M14" s="110">
        <f>VLOOKUP($A14,data!$A:$BY,76,FALSE)</f>
        <v>25</v>
      </c>
      <c r="N14" s="111">
        <f>VLOOKUP($A14,data!$A:$BY,77,FALSE)</f>
        <v>5.35</v>
      </c>
      <c r="O14" s="331"/>
      <c r="P14" s="111">
        <f t="shared" si="0"/>
        <v>0</v>
      </c>
      <c r="R14" s="94"/>
      <c r="S14" s="94"/>
      <c r="T14" s="94"/>
      <c r="U14" s="94"/>
      <c r="V14" s="94"/>
      <c r="W14" s="94"/>
    </row>
    <row r="15" spans="1:23" ht="49.5" customHeight="1" thickBot="1" x14ac:dyDescent="0.3">
      <c r="A15" t="s">
        <v>1691</v>
      </c>
      <c r="B15" s="213"/>
      <c r="C15" s="216" t="s">
        <v>1112</v>
      </c>
      <c r="D15" s="24" t="s">
        <v>1398</v>
      </c>
      <c r="E15" s="52" t="s">
        <v>912</v>
      </c>
      <c r="F15" s="53">
        <f>VLOOKUP($A15,data!$A:$BY,69,FALSE)</f>
        <v>9.5500000000000007</v>
      </c>
      <c r="G15" s="54">
        <f>VLOOKUP($A15,data!$A:$BY,70,FALSE)</f>
        <v>2</v>
      </c>
      <c r="H15" s="55">
        <f>VLOOKUP($A15,data!$A:$BY,71,FALSE)</f>
        <v>9.35</v>
      </c>
      <c r="I15" s="54">
        <f>VLOOKUP($A15,data!$A:$BY,72,FALSE)</f>
        <v>10</v>
      </c>
      <c r="J15" s="55">
        <f>VLOOKUP($A15,data!$A:$BY,73,FALSE)</f>
        <v>8.99</v>
      </c>
      <c r="K15" s="54">
        <f>VLOOKUP($A15,data!$A:$BY,74,FALSE)</f>
        <v>16</v>
      </c>
      <c r="L15" s="55">
        <f>VLOOKUP($A15,data!$A:$BY,75,FALSE)</f>
        <v>8.49</v>
      </c>
      <c r="M15" s="54">
        <f>VLOOKUP($A15,data!$A:$BY,76,FALSE)</f>
        <v>32</v>
      </c>
      <c r="N15" s="55">
        <f>VLOOKUP($A15,data!$A:$BY,77,FALSE)</f>
        <v>8.19</v>
      </c>
      <c r="O15" s="327"/>
      <c r="P15" s="55">
        <f t="shared" si="0"/>
        <v>0</v>
      </c>
      <c r="R15" s="94"/>
      <c r="S15" s="94"/>
      <c r="T15" s="94"/>
      <c r="U15" s="94"/>
      <c r="V15" s="94"/>
      <c r="W15" s="94"/>
    </row>
    <row r="16" spans="1:23" ht="16.5" customHeight="1" thickBot="1" x14ac:dyDescent="0.3">
      <c r="A16" s="251"/>
      <c r="B16" s="294"/>
      <c r="C16" s="295"/>
      <c r="D16" s="301"/>
      <c r="E16" s="301"/>
      <c r="F16" s="302"/>
      <c r="G16" s="303"/>
      <c r="H16" s="302"/>
      <c r="I16" s="303"/>
      <c r="J16" s="302"/>
      <c r="K16" s="303"/>
      <c r="L16" s="302"/>
      <c r="M16" s="303"/>
      <c r="N16" s="302"/>
      <c r="O16" s="301"/>
      <c r="P16" s="302"/>
      <c r="R16" s="94"/>
      <c r="S16" s="94"/>
      <c r="T16" s="94"/>
      <c r="U16" s="94"/>
      <c r="V16" s="94"/>
      <c r="W16" s="94"/>
    </row>
    <row r="17" spans="1:23" ht="49.5" customHeight="1" x14ac:dyDescent="0.25">
      <c r="A17" t="s">
        <v>1692</v>
      </c>
      <c r="B17" s="205"/>
      <c r="C17" s="194" t="s">
        <v>1118</v>
      </c>
      <c r="D17" s="39" t="s">
        <v>1398</v>
      </c>
      <c r="E17" s="37" t="s">
        <v>929</v>
      </c>
      <c r="F17" s="32">
        <f>VLOOKUP($A17,data!$A:$BY,69,FALSE)</f>
        <v>5.99</v>
      </c>
      <c r="G17" s="33">
        <f>VLOOKUP($A17,data!$A:$BY,70,FALSE)</f>
        <v>2</v>
      </c>
      <c r="H17" s="34">
        <f>VLOOKUP($A17,data!$A:$BY,71,FALSE)</f>
        <v>5.25</v>
      </c>
      <c r="I17" s="33">
        <f>VLOOKUP($A17,data!$A:$BY,72,FALSE)</f>
        <v>5</v>
      </c>
      <c r="J17" s="34">
        <f>VLOOKUP($A17,data!$A:$BY,73,FALSE)</f>
        <v>4.8499999999999996</v>
      </c>
      <c r="K17" s="33">
        <f>VLOOKUP($A17,data!$A:$BY,74,FALSE)</f>
        <v>14</v>
      </c>
      <c r="L17" s="34">
        <f>VLOOKUP($A17,data!$A:$BY,75,FALSE)</f>
        <v>4.3499999999999996</v>
      </c>
      <c r="M17" s="33">
        <f>VLOOKUP($A17,data!$A:$BY,76,FALSE)</f>
        <v>28</v>
      </c>
      <c r="N17" s="34">
        <f>VLOOKUP($A17,data!$A:$BY,77,FALSE)</f>
        <v>3.95</v>
      </c>
      <c r="O17" s="326"/>
      <c r="P17" s="34">
        <f>IF(O17=0,0,IF(O17&gt;(M17-1),(N17*O17),IF(O17&gt;(K17-1),(L17*O17),IF(O17&gt;(I17-1),(J17*O17),IF(O17&gt;(G17-1),(H17*O17),F17*O17)))))</f>
        <v>0</v>
      </c>
      <c r="R17" s="94"/>
      <c r="S17" s="94"/>
      <c r="T17" s="94"/>
      <c r="U17" s="94"/>
      <c r="V17" s="94"/>
      <c r="W17" s="94"/>
    </row>
    <row r="18" spans="1:23" ht="49.5" customHeight="1" thickBot="1" x14ac:dyDescent="0.3">
      <c r="A18" t="s">
        <v>1693</v>
      </c>
      <c r="B18" s="304"/>
      <c r="C18" s="216" t="s">
        <v>1119</v>
      </c>
      <c r="D18" s="24" t="s">
        <v>1398</v>
      </c>
      <c r="E18" s="52" t="s">
        <v>930</v>
      </c>
      <c r="F18" s="53">
        <f>VLOOKUP($A18,data!$A:$BY,69,FALSE)</f>
        <v>5.99</v>
      </c>
      <c r="G18" s="54">
        <f>VLOOKUP($A18,data!$A:$BY,70,FALSE)</f>
        <v>2</v>
      </c>
      <c r="H18" s="55">
        <f>VLOOKUP($A18,data!$A:$BY,71,FALSE)</f>
        <v>5.25</v>
      </c>
      <c r="I18" s="54">
        <f>VLOOKUP($A18,data!$A:$BY,72,FALSE)</f>
        <v>5</v>
      </c>
      <c r="J18" s="55">
        <f>VLOOKUP($A18,data!$A:$BY,73,FALSE)</f>
        <v>4.8499999999999996</v>
      </c>
      <c r="K18" s="54">
        <f>VLOOKUP($A18,data!$A:$BY,74,FALSE)</f>
        <v>14</v>
      </c>
      <c r="L18" s="55">
        <f>VLOOKUP($A18,data!$A:$BY,75,FALSE)</f>
        <v>4.3499999999999996</v>
      </c>
      <c r="M18" s="54">
        <f>VLOOKUP($A18,data!$A:$BY,76,FALSE)</f>
        <v>28</v>
      </c>
      <c r="N18" s="55">
        <f>VLOOKUP($A18,data!$A:$BY,77,FALSE)</f>
        <v>3.95</v>
      </c>
      <c r="O18" s="327"/>
      <c r="P18" s="55">
        <f>IF(O18=0,0,IF(O18&gt;(M18-1),(N18*O18),IF(O18&gt;(K18-1),(L18*O18),IF(O18&gt;(I18-1),(J18*O18),IF(O18&gt;(G18-1),(H18*O18),F18*O18)))))</f>
        <v>0</v>
      </c>
      <c r="R18" s="94"/>
      <c r="S18" s="94"/>
      <c r="T18" s="94"/>
      <c r="U18" s="94"/>
      <c r="V18" s="94"/>
      <c r="W18" s="94"/>
    </row>
    <row r="19" spans="1:23" ht="49.5" customHeight="1" x14ac:dyDescent="0.25">
      <c r="A19" t="s">
        <v>1694</v>
      </c>
      <c r="B19" s="205"/>
      <c r="C19" s="194" t="s">
        <v>1121</v>
      </c>
      <c r="D19" s="39" t="s">
        <v>1398</v>
      </c>
      <c r="E19" s="37" t="s">
        <v>927</v>
      </c>
      <c r="F19" s="32">
        <f>VLOOKUP($A19,data!$A:$BY,69,FALSE)</f>
        <v>5.99</v>
      </c>
      <c r="G19" s="33">
        <f>VLOOKUP($A19,data!$A:$BY,70,FALSE)</f>
        <v>2</v>
      </c>
      <c r="H19" s="34">
        <f>VLOOKUP($A19,data!$A:$BY,71,FALSE)</f>
        <v>5.25</v>
      </c>
      <c r="I19" s="33">
        <f>VLOOKUP($A19,data!$A:$BY,72,FALSE)</f>
        <v>5</v>
      </c>
      <c r="J19" s="34">
        <f>VLOOKUP($A19,data!$A:$BY,73,FALSE)</f>
        <v>4.8499999999999996</v>
      </c>
      <c r="K19" s="33">
        <f>VLOOKUP($A19,data!$A:$BY,74,FALSE)</f>
        <v>14</v>
      </c>
      <c r="L19" s="34">
        <f>VLOOKUP($A19,data!$A:$BY,75,FALSE)</f>
        <v>4.3499999999999996</v>
      </c>
      <c r="M19" s="33">
        <f>VLOOKUP($A19,data!$A:$BY,76,FALSE)</f>
        <v>28</v>
      </c>
      <c r="N19" s="34">
        <f>VLOOKUP($A19,data!$A:$BY,77,FALSE)</f>
        <v>3.95</v>
      </c>
      <c r="O19" s="326"/>
      <c r="P19" s="34">
        <f>IF(O19=0,0,IF(O19&gt;(M19-1),(N19*O19),IF(O19&gt;(K19-1),(L19*O19),IF(O19&gt;(I19-1),(J19*O19),IF(O19&gt;(G19-1),(H19*O19),F19*O19)))))</f>
        <v>0</v>
      </c>
      <c r="R19" s="94"/>
      <c r="S19" s="94"/>
      <c r="T19" s="94"/>
      <c r="U19" s="94"/>
      <c r="V19" s="94"/>
      <c r="W19" s="94"/>
    </row>
    <row r="20" spans="1:23" ht="49.5" customHeight="1" x14ac:dyDescent="0.25">
      <c r="A20" t="s">
        <v>1695</v>
      </c>
      <c r="B20" s="162"/>
      <c r="C20" s="149" t="s">
        <v>1120</v>
      </c>
      <c r="D20" s="300" t="s">
        <v>1398</v>
      </c>
      <c r="E20" s="122" t="s">
        <v>928</v>
      </c>
      <c r="F20" s="168">
        <f>VLOOKUP($A20,data!$A:$BY,69,FALSE)</f>
        <v>5.99</v>
      </c>
      <c r="G20" s="124">
        <f>VLOOKUP($A20,data!$A:$BY,70,FALSE)</f>
        <v>2</v>
      </c>
      <c r="H20" s="125">
        <f>VLOOKUP($A20,data!$A:$BY,71,FALSE)</f>
        <v>5.25</v>
      </c>
      <c r="I20" s="124">
        <f>VLOOKUP($A20,data!$A:$BY,72,FALSE)</f>
        <v>5</v>
      </c>
      <c r="J20" s="125">
        <f>VLOOKUP($A20,data!$A:$BY,73,FALSE)</f>
        <v>4.8499999999999996</v>
      </c>
      <c r="K20" s="124">
        <f>VLOOKUP($A20,data!$A:$BY,74,FALSE)</f>
        <v>14</v>
      </c>
      <c r="L20" s="125">
        <f>VLOOKUP($A20,data!$A:$BY,75,FALSE)</f>
        <v>4.3499999999999996</v>
      </c>
      <c r="M20" s="124">
        <f>VLOOKUP($A20,data!$A:$BY,76,FALSE)</f>
        <v>28</v>
      </c>
      <c r="N20" s="125">
        <f>VLOOKUP($A20,data!$A:$BY,77,FALSE)</f>
        <v>3.95</v>
      </c>
      <c r="O20" s="332"/>
      <c r="P20" s="125">
        <f>IF(O20=0,0,IF(O20&gt;(M20-1),(N20*O20),IF(O20&gt;(K20-1),(L20*O20),IF(O20&gt;(I20-1),(J20*O20),IF(O20&gt;(G20-1),(H20*O20),F20*O20)))))</f>
        <v>0</v>
      </c>
      <c r="R20" s="94"/>
      <c r="S20" s="94"/>
      <c r="T20" s="94"/>
      <c r="U20" s="94"/>
      <c r="V20" s="94"/>
      <c r="W20" s="94"/>
    </row>
    <row r="21" spans="1:23" ht="49.5" customHeight="1" thickBot="1" x14ac:dyDescent="0.3">
      <c r="A21" t="s">
        <v>1696</v>
      </c>
      <c r="B21" s="304"/>
      <c r="C21" s="193" t="s">
        <v>1115</v>
      </c>
      <c r="D21" s="159" t="s">
        <v>1398</v>
      </c>
      <c r="E21" s="106" t="s">
        <v>919</v>
      </c>
      <c r="F21" s="160">
        <f>VLOOKUP($A21,data!$A:$BY,69,FALSE)</f>
        <v>29.25</v>
      </c>
      <c r="G21" s="112">
        <f>VLOOKUP($A21,data!$A:$BY,70,FALSE)</f>
        <v>2</v>
      </c>
      <c r="H21" s="113">
        <f>VLOOKUP($A21,data!$A:$BY,71,FALSE)</f>
        <v>27.49</v>
      </c>
      <c r="I21" s="112">
        <f>VLOOKUP($A21,data!$A:$BY,72,FALSE)</f>
        <v>4</v>
      </c>
      <c r="J21" s="113">
        <f>VLOOKUP($A21,data!$A:$BY,73,FALSE)</f>
        <v>26.15</v>
      </c>
      <c r="K21" s="112">
        <f>VLOOKUP($A21,data!$A:$BY,74,FALSE)</f>
        <v>6</v>
      </c>
      <c r="L21" s="113">
        <f>VLOOKUP($A21,data!$A:$BY,75,FALSE)</f>
        <v>25.15</v>
      </c>
      <c r="M21" s="112">
        <f>VLOOKUP($A21,data!$A:$BY,76,FALSE)</f>
        <v>10</v>
      </c>
      <c r="N21" s="113">
        <f>VLOOKUP($A21,data!$A:$BY,77,FALSE)</f>
        <v>23.49</v>
      </c>
      <c r="O21" s="329"/>
      <c r="P21" s="113">
        <f>IF(O21=0,0,IF(O21&gt;(M21-1),(N21*O21),IF(O21&gt;(K21-1),(L21*O21),IF(O21&gt;(I21-1),(J21*O21),IF(O21&gt;(G21-1),(H21*O21),F21*O21)))))</f>
        <v>0</v>
      </c>
      <c r="R21" s="94"/>
      <c r="S21" s="94"/>
      <c r="T21" s="94"/>
      <c r="U21" s="94"/>
      <c r="V21" s="94"/>
      <c r="W21" s="94"/>
    </row>
    <row r="22" spans="1:23" ht="16.5" customHeight="1" thickBot="1" x14ac:dyDescent="0.3">
      <c r="A22" s="251"/>
      <c r="B22" s="263"/>
      <c r="C22" s="264"/>
      <c r="D22" s="147"/>
      <c r="E22" s="147"/>
      <c r="F22" s="64"/>
      <c r="G22" s="148"/>
      <c r="H22" s="64"/>
      <c r="I22" s="148"/>
      <c r="J22" s="64"/>
      <c r="K22" s="148"/>
      <c r="L22" s="64"/>
      <c r="M22" s="148"/>
      <c r="N22" s="64"/>
      <c r="O22" s="147"/>
      <c r="P22" s="64"/>
    </row>
    <row r="23" spans="1:23" ht="49.5" customHeight="1" x14ac:dyDescent="0.25">
      <c r="A23" t="s">
        <v>1697</v>
      </c>
      <c r="B23" s="205"/>
      <c r="C23" s="194" t="s">
        <v>1113</v>
      </c>
      <c r="D23" s="39" t="s">
        <v>1398</v>
      </c>
      <c r="E23" s="37"/>
      <c r="F23" s="32">
        <f>VLOOKUP($A23,data!$A:$BY,69,FALSE)</f>
        <v>2.4900000000000002</v>
      </c>
      <c r="G23" s="33">
        <f>VLOOKUP($A23,data!$A:$BY,70,FALSE)</f>
        <v>4</v>
      </c>
      <c r="H23" s="34">
        <f>VLOOKUP($A23,data!$A:$BY,71,FALSE)</f>
        <v>1.99</v>
      </c>
      <c r="I23" s="33">
        <f>VLOOKUP($A23,data!$A:$BY,72,FALSE)</f>
        <v>6</v>
      </c>
      <c r="J23" s="34">
        <f>VLOOKUP($A23,data!$A:$BY,73,FALSE)</f>
        <v>1.85</v>
      </c>
      <c r="K23" s="33">
        <f>VLOOKUP($A23,data!$A:$BY,74,FALSE)</f>
        <v>10</v>
      </c>
      <c r="L23" s="34">
        <f>VLOOKUP($A23,data!$A:$BY,75,FALSE)</f>
        <v>1.65</v>
      </c>
      <c r="M23" s="33">
        <f>VLOOKUP($A23,data!$A:$BY,76,FALSE)</f>
        <v>50</v>
      </c>
      <c r="N23" s="34">
        <f>VLOOKUP($A23,data!$A:$BY,77,FALSE)</f>
        <v>1.19</v>
      </c>
      <c r="O23" s="326"/>
      <c r="P23" s="34">
        <f t="shared" ref="P23:P28" si="1">IF(O23=0,0,IF(O23&gt;(M23-1),(N23*O23),IF(O23&gt;(K23-1),(L23*O23),IF(O23&gt;(I23-1),(J23*O23),IF(O23&gt;(G23-1),(H23*O23),F23*O23)))))</f>
        <v>0</v>
      </c>
      <c r="R23" s="305"/>
      <c r="S23" s="305"/>
      <c r="T23" s="305"/>
      <c r="U23" s="305"/>
      <c r="V23" s="305"/>
      <c r="W23" s="305"/>
    </row>
    <row r="24" spans="1:23" ht="49.5" customHeight="1" x14ac:dyDescent="0.25">
      <c r="A24" t="s">
        <v>1587</v>
      </c>
      <c r="B24" s="162"/>
      <c r="C24" s="149" t="s">
        <v>1137</v>
      </c>
      <c r="D24" s="300" t="s">
        <v>1398</v>
      </c>
      <c r="E24" s="122"/>
      <c r="F24" s="168">
        <f>VLOOKUP($A24,data!$A:$BY,69,FALSE)</f>
        <v>2.99</v>
      </c>
      <c r="G24" s="124">
        <f>VLOOKUP($A24,data!$A:$BY,70,FALSE)</f>
        <v>4</v>
      </c>
      <c r="H24" s="125">
        <f>VLOOKUP($A24,data!$A:$BY,71,FALSE)</f>
        <v>2.35</v>
      </c>
      <c r="I24" s="124">
        <f>VLOOKUP($A24,data!$A:$BY,72,FALSE)</f>
        <v>10</v>
      </c>
      <c r="J24" s="125">
        <f>VLOOKUP($A24,data!$A:$BY,73,FALSE)</f>
        <v>1.99</v>
      </c>
      <c r="K24" s="124">
        <f>VLOOKUP($A24,data!$A:$BY,74,FALSE)</f>
        <v>25</v>
      </c>
      <c r="L24" s="125">
        <f>VLOOKUP($A24,data!$A:$BY,75,FALSE)</f>
        <v>1.89</v>
      </c>
      <c r="M24" s="124">
        <f>VLOOKUP($A24,data!$A:$BY,76,FALSE)</f>
        <v>50</v>
      </c>
      <c r="N24" s="125">
        <f>VLOOKUP($A24,data!$A:$BY,77,FALSE)</f>
        <v>1.65</v>
      </c>
      <c r="O24" s="332"/>
      <c r="P24" s="125">
        <f t="shared" si="1"/>
        <v>0</v>
      </c>
      <c r="R24" s="305"/>
      <c r="S24" s="305"/>
      <c r="T24" s="305"/>
      <c r="U24" s="305"/>
      <c r="V24" s="305"/>
      <c r="W24" s="305"/>
    </row>
    <row r="25" spans="1:23" ht="49.5" customHeight="1" x14ac:dyDescent="0.25">
      <c r="A25" t="s">
        <v>1575</v>
      </c>
      <c r="B25" s="413"/>
      <c r="C25" s="218" t="s">
        <v>1116</v>
      </c>
      <c r="D25" s="104" t="s">
        <v>1398</v>
      </c>
      <c r="E25" s="105"/>
      <c r="F25" s="163">
        <f>VLOOKUP($A25,data!$A:$BY,69,FALSE)</f>
        <v>3.75</v>
      </c>
      <c r="G25" s="110">
        <f>VLOOKUP($A25,data!$A:$BY,70,FALSE)</f>
        <v>2</v>
      </c>
      <c r="H25" s="111">
        <f>VLOOKUP($A25,data!$A:$BY,71,FALSE)</f>
        <v>3.49</v>
      </c>
      <c r="I25" s="110">
        <f>VLOOKUP($A25,data!$A:$BY,72,FALSE)</f>
        <v>5</v>
      </c>
      <c r="J25" s="111">
        <f>VLOOKUP($A25,data!$A:$BY,73,FALSE)</f>
        <v>3.25</v>
      </c>
      <c r="K25" s="110">
        <f>VLOOKUP($A25,data!$A:$BY,74,FALSE)</f>
        <v>10</v>
      </c>
      <c r="L25" s="111">
        <f>VLOOKUP($A25,data!$A:$BY,75,FALSE)</f>
        <v>2.99</v>
      </c>
      <c r="M25" s="110">
        <f>VLOOKUP($A25,data!$A:$BY,76,FALSE)</f>
        <v>32</v>
      </c>
      <c r="N25" s="111">
        <f>VLOOKUP($A25,data!$A:$BY,77,FALSE)</f>
        <v>2.4900000000000002</v>
      </c>
      <c r="O25" s="331"/>
      <c r="P25" s="111">
        <f t="shared" si="1"/>
        <v>0</v>
      </c>
      <c r="R25" s="305"/>
      <c r="S25" s="305"/>
      <c r="T25" s="305"/>
      <c r="U25" s="305"/>
      <c r="V25" s="305"/>
      <c r="W25" s="305"/>
    </row>
    <row r="26" spans="1:23" ht="49.5" customHeight="1" x14ac:dyDescent="0.25">
      <c r="A26" t="s">
        <v>1698</v>
      </c>
      <c r="B26" s="162"/>
      <c r="C26" s="149" t="s">
        <v>1107</v>
      </c>
      <c r="D26" s="300" t="s">
        <v>1398</v>
      </c>
      <c r="E26" s="122"/>
      <c r="F26" s="168">
        <f>VLOOKUP($A26,data!$A:$BY,69,FALSE)</f>
        <v>6.99</v>
      </c>
      <c r="G26" s="124">
        <f>VLOOKUP($A26,data!$A:$BY,70,FALSE)</f>
        <v>2</v>
      </c>
      <c r="H26" s="125">
        <f>VLOOKUP($A26,data!$A:$BY,71,FALSE)</f>
        <v>6.49</v>
      </c>
      <c r="I26" s="124">
        <f>VLOOKUP($A26,data!$A:$BY,72,FALSE)</f>
        <v>4</v>
      </c>
      <c r="J26" s="125">
        <f>VLOOKUP($A26,data!$A:$BY,73,FALSE)</f>
        <v>6.25</v>
      </c>
      <c r="K26" s="124">
        <f>VLOOKUP($A26,data!$A:$BY,74,FALSE)</f>
        <v>10</v>
      </c>
      <c r="L26" s="125">
        <f>VLOOKUP($A26,data!$A:$BY,75,FALSE)</f>
        <v>5.65</v>
      </c>
      <c r="M26" s="124">
        <f>VLOOKUP($A26,data!$A:$BY,76,FALSE)</f>
        <v>20</v>
      </c>
      <c r="N26" s="125">
        <f>VLOOKUP($A26,data!$A:$BY,77,FALSE)</f>
        <v>4.95</v>
      </c>
      <c r="O26" s="332"/>
      <c r="P26" s="125">
        <f t="shared" si="1"/>
        <v>0</v>
      </c>
      <c r="R26" s="305"/>
      <c r="S26" s="305"/>
      <c r="T26" s="305"/>
      <c r="U26" s="305"/>
      <c r="V26" s="305"/>
      <c r="W26" s="305"/>
    </row>
    <row r="27" spans="1:23" ht="49.5" customHeight="1" x14ac:dyDescent="0.25">
      <c r="A27" t="s">
        <v>1699</v>
      </c>
      <c r="B27" s="162"/>
      <c r="C27" s="218" t="s">
        <v>1389</v>
      </c>
      <c r="D27" s="104" t="s">
        <v>1398</v>
      </c>
      <c r="E27" s="105"/>
      <c r="F27" s="163">
        <f>VLOOKUP($A27,data!$A:$BY,69,FALSE)</f>
        <v>5.99</v>
      </c>
      <c r="G27" s="110">
        <f>VLOOKUP($A27,data!$A:$BY,70,FALSE)</f>
        <v>2</v>
      </c>
      <c r="H27" s="111">
        <f>VLOOKUP($A27,data!$A:$BY,71,FALSE)</f>
        <v>5.25</v>
      </c>
      <c r="I27" s="110">
        <f>VLOOKUP($A27,data!$A:$BY,72,FALSE)</f>
        <v>5</v>
      </c>
      <c r="J27" s="111">
        <f>VLOOKUP($A27,data!$A:$BY,73,FALSE)</f>
        <v>4.8499999999999996</v>
      </c>
      <c r="K27" s="110">
        <f>VLOOKUP($A27,data!$A:$BY,74,FALSE)</f>
        <v>20</v>
      </c>
      <c r="L27" s="111">
        <f>VLOOKUP($A27,data!$A:$BY,75,FALSE)</f>
        <v>4.25</v>
      </c>
      <c r="M27" s="110">
        <f>VLOOKUP($A27,data!$A:$BY,76,FALSE)</f>
        <v>40</v>
      </c>
      <c r="N27" s="111">
        <f>VLOOKUP($A27,data!$A:$BY,77,FALSE)</f>
        <v>3.95</v>
      </c>
      <c r="O27" s="331"/>
      <c r="P27" s="111">
        <f t="shared" si="1"/>
        <v>0</v>
      </c>
      <c r="R27" s="305"/>
      <c r="S27" s="305"/>
      <c r="T27" s="305"/>
      <c r="U27" s="305"/>
      <c r="V27" s="305"/>
      <c r="W27" s="305"/>
    </row>
    <row r="28" spans="1:23" ht="49.5" customHeight="1" thickBot="1" x14ac:dyDescent="0.3">
      <c r="A28" t="s">
        <v>1700</v>
      </c>
      <c r="B28" s="213"/>
      <c r="C28" s="216" t="s">
        <v>1122</v>
      </c>
      <c r="D28" s="24" t="s">
        <v>1398</v>
      </c>
      <c r="E28" s="52"/>
      <c r="F28" s="53">
        <f>VLOOKUP($A28,data!$A:$BY,69,FALSE)</f>
        <v>9.25</v>
      </c>
      <c r="G28" s="54">
        <f>VLOOKUP($A28,data!$A:$BY,70,FALSE)</f>
        <v>2</v>
      </c>
      <c r="H28" s="55">
        <f>VLOOKUP($A28,data!$A:$BY,71,FALSE)</f>
        <v>8.25</v>
      </c>
      <c r="I28" s="54">
        <f>VLOOKUP($A28,data!$A:$BY,72,FALSE)</f>
        <v>4</v>
      </c>
      <c r="J28" s="55">
        <f>VLOOKUP($A28,data!$A:$BY,73,FALSE)</f>
        <v>7.85</v>
      </c>
      <c r="K28" s="54">
        <f>VLOOKUP($A28,data!$A:$BY,74,FALSE)</f>
        <v>8</v>
      </c>
      <c r="L28" s="55">
        <f>VLOOKUP($A28,data!$A:$BY,75,FALSE)</f>
        <v>7.25</v>
      </c>
      <c r="M28" s="54">
        <f>VLOOKUP($A28,data!$A:$BY,76,FALSE)</f>
        <v>14</v>
      </c>
      <c r="N28" s="55">
        <f>VLOOKUP($A28,data!$A:$BY,77,FALSE)</f>
        <v>6.29</v>
      </c>
      <c r="O28" s="327"/>
      <c r="P28" s="55">
        <f t="shared" si="1"/>
        <v>0</v>
      </c>
      <c r="R28" s="305"/>
      <c r="S28" s="305"/>
      <c r="T28" s="305"/>
      <c r="U28" s="305"/>
      <c r="V28" s="305"/>
      <c r="W28" s="305"/>
    </row>
    <row r="29" spans="1:23" ht="16.5" customHeight="1" thickBot="1" x14ac:dyDescent="0.3">
      <c r="A29" s="251"/>
      <c r="B29" s="263"/>
      <c r="C29" s="264"/>
      <c r="D29" s="147"/>
      <c r="E29" s="147"/>
      <c r="F29" s="64"/>
      <c r="G29" s="148"/>
      <c r="H29" s="64"/>
      <c r="I29" s="148"/>
      <c r="J29" s="64"/>
      <c r="K29" s="148"/>
      <c r="L29" s="64"/>
      <c r="M29" s="148"/>
      <c r="N29" s="64"/>
      <c r="O29" s="147"/>
      <c r="P29" s="64"/>
    </row>
    <row r="30" spans="1:23" ht="49.5" customHeight="1" x14ac:dyDescent="0.25">
      <c r="A30" t="s">
        <v>1632</v>
      </c>
      <c r="B30" s="205"/>
      <c r="C30" s="194" t="s">
        <v>1097</v>
      </c>
      <c r="D30" s="39" t="s">
        <v>1398</v>
      </c>
      <c r="E30" s="37" t="s">
        <v>812</v>
      </c>
      <c r="F30" s="32">
        <f>VLOOKUP($A30,data!$A:$BY,69,FALSE)</f>
        <v>8.99</v>
      </c>
      <c r="G30" s="33">
        <f>VLOOKUP($A30,data!$A:$BY,70,FALSE)</f>
        <v>2</v>
      </c>
      <c r="H30" s="34">
        <f>VLOOKUP($A30,data!$A:$BY,71,FALSE)</f>
        <v>8.49</v>
      </c>
      <c r="I30" s="33">
        <f>VLOOKUP($A30,data!$A:$BY,72,FALSE)</f>
        <v>5</v>
      </c>
      <c r="J30" s="34">
        <f>VLOOKUP($A30,data!$A:$BY,73,FALSE)</f>
        <v>6.99</v>
      </c>
      <c r="K30" s="33">
        <f>VLOOKUP($A30,data!$A:$BY,74,FALSE)</f>
        <v>10</v>
      </c>
      <c r="L30" s="34">
        <f>VLOOKUP($A30,data!$A:$BY,75,FALSE)</f>
        <v>5.99</v>
      </c>
      <c r="M30" s="33">
        <f>VLOOKUP($A30,data!$A:$BY,76,FALSE)</f>
        <v>20</v>
      </c>
      <c r="N30" s="34">
        <f>VLOOKUP($A30,data!$A:$BY,77,FALSE)</f>
        <v>3.99</v>
      </c>
      <c r="O30" s="326"/>
      <c r="P30" s="34">
        <f t="shared" ref="P30:P36" si="2">IF(O30=0,0,IF(O30&gt;(M30-1),(N30*O30),IF(O30&gt;(K30-1),(L30*O30),IF(O30&gt;(I30-1),(J30*O30),IF(O30&gt;(G30-1),(H30*O30),F30*O30)))))</f>
        <v>0</v>
      </c>
      <c r="R30" s="94"/>
      <c r="S30" s="94"/>
      <c r="T30" s="94"/>
      <c r="U30" s="94"/>
      <c r="V30" s="94"/>
      <c r="W30" s="94"/>
    </row>
    <row r="31" spans="1:23" ht="49.5" customHeight="1" x14ac:dyDescent="0.25">
      <c r="A31" t="s">
        <v>1638</v>
      </c>
      <c r="B31" s="162"/>
      <c r="C31" s="149" t="s">
        <v>1099</v>
      </c>
      <c r="D31" s="300" t="s">
        <v>1398</v>
      </c>
      <c r="E31" s="122" t="s">
        <v>934</v>
      </c>
      <c r="F31" s="168">
        <f>VLOOKUP($A31,data!$A:$BY,69,FALSE)</f>
        <v>2.4900000000000002</v>
      </c>
      <c r="G31" s="124">
        <f>VLOOKUP($A31,data!$A:$BY,70,FALSE)</f>
        <v>2</v>
      </c>
      <c r="H31" s="125">
        <f>VLOOKUP($A31,data!$A:$BY,71,FALSE)</f>
        <v>2.35</v>
      </c>
      <c r="I31" s="124">
        <f>VLOOKUP($A31,data!$A:$BY,72,FALSE)</f>
        <v>10</v>
      </c>
      <c r="J31" s="125">
        <f>VLOOKUP($A31,data!$A:$BY,73,FALSE)</f>
        <v>2.25</v>
      </c>
      <c r="K31" s="124">
        <f>VLOOKUP($A31,data!$A:$BY,74,FALSE)</f>
        <v>10</v>
      </c>
      <c r="L31" s="125">
        <f>VLOOKUP($A31,data!$A:$BY,75,FALSE)</f>
        <v>2.25</v>
      </c>
      <c r="M31" s="124">
        <f>VLOOKUP($A31,data!$A:$BY,76,FALSE)</f>
        <v>10</v>
      </c>
      <c r="N31" s="125">
        <f>VLOOKUP($A31,data!$A:$BY,77,FALSE)</f>
        <v>2.25</v>
      </c>
      <c r="O31" s="332"/>
      <c r="P31" s="125">
        <f t="shared" si="2"/>
        <v>0</v>
      </c>
      <c r="R31" s="94"/>
      <c r="S31" s="94"/>
      <c r="T31" s="94"/>
      <c r="U31" s="94"/>
      <c r="V31" s="94"/>
      <c r="W31" s="94"/>
    </row>
    <row r="32" spans="1:23" ht="49.5" customHeight="1" x14ac:dyDescent="0.25">
      <c r="A32" t="s">
        <v>1635</v>
      </c>
      <c r="B32" s="162"/>
      <c r="C32" s="218" t="s">
        <v>1098</v>
      </c>
      <c r="D32" s="104" t="s">
        <v>1398</v>
      </c>
      <c r="E32" s="105" t="s">
        <v>931</v>
      </c>
      <c r="F32" s="163">
        <f>VLOOKUP($A32,data!$A:$BY,69,FALSE)</f>
        <v>1.65</v>
      </c>
      <c r="G32" s="110">
        <f>VLOOKUP($A32,data!$A:$BY,70,FALSE)</f>
        <v>5</v>
      </c>
      <c r="H32" s="111">
        <f>VLOOKUP($A32,data!$A:$BY,71,FALSE)</f>
        <v>1.45</v>
      </c>
      <c r="I32" s="110">
        <f>VLOOKUP($A32,data!$A:$BY,72,FALSE)</f>
        <v>10</v>
      </c>
      <c r="J32" s="111">
        <f>VLOOKUP($A32,data!$A:$BY,73,FALSE)</f>
        <v>1.35</v>
      </c>
      <c r="K32" s="110">
        <f>VLOOKUP($A32,data!$A:$BY,74,FALSE)</f>
        <v>25</v>
      </c>
      <c r="L32" s="111">
        <f>VLOOKUP($A32,data!$A:$BY,75,FALSE)</f>
        <v>1.19</v>
      </c>
      <c r="M32" s="110">
        <f>VLOOKUP($A32,data!$A:$BY,76,FALSE)</f>
        <v>50</v>
      </c>
      <c r="N32" s="111">
        <f>VLOOKUP($A32,data!$A:$BY,77,FALSE)</f>
        <v>0.99</v>
      </c>
      <c r="O32" s="331"/>
      <c r="P32" s="111">
        <f t="shared" si="2"/>
        <v>0</v>
      </c>
      <c r="R32" s="94"/>
      <c r="S32" s="94"/>
      <c r="T32" s="94"/>
      <c r="U32" s="94"/>
      <c r="V32" s="94"/>
      <c r="W32" s="94"/>
    </row>
    <row r="33" spans="1:23" ht="49.5" customHeight="1" thickBot="1" x14ac:dyDescent="0.3">
      <c r="A33" t="s">
        <v>1641</v>
      </c>
      <c r="B33" s="209"/>
      <c r="C33" s="149" t="s">
        <v>1132</v>
      </c>
      <c r="D33" s="300" t="s">
        <v>1398</v>
      </c>
      <c r="E33" s="122" t="s">
        <v>922</v>
      </c>
      <c r="F33" s="168">
        <f>VLOOKUP($A33,data!$A:$BY,69,FALSE)</f>
        <v>2.0499999999999998</v>
      </c>
      <c r="G33" s="124">
        <f>VLOOKUP($A33,data!$A:$BY,70,FALSE)</f>
        <v>4</v>
      </c>
      <c r="H33" s="125">
        <f>VLOOKUP($A33,data!$A:$BY,71,FALSE)</f>
        <v>1.95</v>
      </c>
      <c r="I33" s="124">
        <f>VLOOKUP($A33,data!$A:$BY,72,FALSE)</f>
        <v>10</v>
      </c>
      <c r="J33" s="125">
        <f>VLOOKUP($A33,data!$A:$BY,73,FALSE)</f>
        <v>1.75</v>
      </c>
      <c r="K33" s="124">
        <f>VLOOKUP($A33,data!$A:$BY,74,FALSE)</f>
        <v>15</v>
      </c>
      <c r="L33" s="125">
        <f>VLOOKUP($A33,data!$A:$BY,75,FALSE)</f>
        <v>1.49</v>
      </c>
      <c r="M33" s="124">
        <f>VLOOKUP($A33,data!$A:$BY,76,FALSE)</f>
        <v>36</v>
      </c>
      <c r="N33" s="125">
        <f>VLOOKUP($A33,data!$A:$BY,77,FALSE)</f>
        <v>1.36</v>
      </c>
      <c r="O33" s="332"/>
      <c r="P33" s="125">
        <f t="shared" si="2"/>
        <v>0</v>
      </c>
      <c r="R33" s="94"/>
      <c r="S33" s="94"/>
      <c r="T33" s="94"/>
      <c r="U33" s="94"/>
      <c r="V33" s="94"/>
      <c r="W33" s="94"/>
    </row>
    <row r="34" spans="1:23" ht="49.5" customHeight="1" x14ac:dyDescent="0.25">
      <c r="A34" t="s">
        <v>1644</v>
      </c>
      <c r="B34" s="205"/>
      <c r="C34" s="218" t="s">
        <v>1103</v>
      </c>
      <c r="D34" s="104" t="s">
        <v>1398</v>
      </c>
      <c r="E34" s="105" t="s">
        <v>913</v>
      </c>
      <c r="F34" s="163">
        <f>VLOOKUP($A34,data!$A:$BY,69,FALSE)</f>
        <v>2.25</v>
      </c>
      <c r="G34" s="110">
        <f>VLOOKUP($A34,data!$A:$BY,70,FALSE)</f>
        <v>5</v>
      </c>
      <c r="H34" s="111">
        <f>VLOOKUP($A34,data!$A:$BY,71,FALSE)</f>
        <v>1.99</v>
      </c>
      <c r="I34" s="110">
        <f>VLOOKUP($A34,data!$A:$BY,72,FALSE)</f>
        <v>10</v>
      </c>
      <c r="J34" s="111">
        <f>VLOOKUP($A34,data!$A:$BY,73,FALSE)</f>
        <v>1.79</v>
      </c>
      <c r="K34" s="110">
        <f>VLOOKUP($A34,data!$A:$BY,74,FALSE)</f>
        <v>25</v>
      </c>
      <c r="L34" s="111">
        <f>VLOOKUP($A34,data!$A:$BY,75,FALSE)</f>
        <v>1.49</v>
      </c>
      <c r="M34" s="110">
        <f>VLOOKUP($A34,data!$A:$BY,76,FALSE)</f>
        <v>100</v>
      </c>
      <c r="N34" s="111">
        <f>VLOOKUP($A34,data!$A:$BY,77,FALSE)</f>
        <v>1</v>
      </c>
      <c r="O34" s="331"/>
      <c r="P34" s="111">
        <f t="shared" si="2"/>
        <v>0</v>
      </c>
      <c r="R34" s="94"/>
      <c r="S34" s="94"/>
      <c r="T34" s="94"/>
      <c r="U34" s="94"/>
      <c r="V34" s="94"/>
      <c r="W34" s="94"/>
    </row>
    <row r="35" spans="1:23" ht="49.5" customHeight="1" thickBot="1" x14ac:dyDescent="0.3">
      <c r="A35" t="s">
        <v>1647</v>
      </c>
      <c r="B35" s="213"/>
      <c r="C35" s="216" t="s">
        <v>1100</v>
      </c>
      <c r="D35" s="24" t="s">
        <v>1398</v>
      </c>
      <c r="E35" s="52" t="s">
        <v>347</v>
      </c>
      <c r="F35" s="53">
        <f>VLOOKUP($A35,data!$A:$BY,69,FALSE)</f>
        <v>0.99</v>
      </c>
      <c r="G35" s="54">
        <f>VLOOKUP($A35,data!$A:$BY,70,FALSE)</f>
        <v>5</v>
      </c>
      <c r="H35" s="55">
        <f>VLOOKUP($A35,data!$A:$BY,71,FALSE)</f>
        <v>0.89</v>
      </c>
      <c r="I35" s="54">
        <f>VLOOKUP($A35,data!$A:$BY,72,FALSE)</f>
        <v>50</v>
      </c>
      <c r="J35" s="55">
        <f>VLOOKUP($A35,data!$A:$BY,73,FALSE)</f>
        <v>0.8</v>
      </c>
      <c r="K35" s="54">
        <f>VLOOKUP($A35,data!$A:$BY,74,FALSE)</f>
        <v>250</v>
      </c>
      <c r="L35" s="55">
        <f>VLOOKUP($A35,data!$A:$BY,75,FALSE)</f>
        <v>0.68</v>
      </c>
      <c r="M35" s="54">
        <f>VLOOKUP($A35,data!$A:$BY,76,FALSE)</f>
        <v>250</v>
      </c>
      <c r="N35" s="55">
        <f>VLOOKUP($A35,data!$A:$BY,77,FALSE)</f>
        <v>0.68</v>
      </c>
      <c r="O35" s="327"/>
      <c r="P35" s="55">
        <f t="shared" si="2"/>
        <v>0</v>
      </c>
      <c r="R35" s="94"/>
      <c r="S35" s="94"/>
      <c r="T35" s="94"/>
      <c r="U35" s="94"/>
      <c r="V35" s="94"/>
      <c r="W35" s="94"/>
    </row>
    <row r="36" spans="1:23" ht="49.5" customHeight="1" x14ac:dyDescent="0.25">
      <c r="A36" t="s">
        <v>1648</v>
      </c>
      <c r="B36" s="205"/>
      <c r="C36" s="194" t="s">
        <v>1101</v>
      </c>
      <c r="D36" s="39" t="s">
        <v>1398</v>
      </c>
      <c r="E36" s="37" t="s">
        <v>348</v>
      </c>
      <c r="F36" s="32">
        <f>VLOOKUP($A36,data!$A:$BY,69,FALSE)</f>
        <v>0.99</v>
      </c>
      <c r="G36" s="33">
        <f>VLOOKUP($A36,data!$A:$BY,70,FALSE)</f>
        <v>5</v>
      </c>
      <c r="H36" s="34">
        <f>VLOOKUP($A36,data!$A:$BY,71,FALSE)</f>
        <v>0.89</v>
      </c>
      <c r="I36" s="33">
        <f>VLOOKUP($A36,data!$A:$BY,72,FALSE)</f>
        <v>50</v>
      </c>
      <c r="J36" s="34">
        <f>VLOOKUP($A36,data!$A:$BY,73,FALSE)</f>
        <v>0.8</v>
      </c>
      <c r="K36" s="33">
        <f>VLOOKUP($A36,data!$A:$BY,74,FALSE)</f>
        <v>250</v>
      </c>
      <c r="L36" s="34">
        <f>VLOOKUP($A36,data!$A:$BY,75,FALSE)</f>
        <v>0.68</v>
      </c>
      <c r="M36" s="33">
        <f>VLOOKUP($A36,data!$A:$BY,76,FALSE)</f>
        <v>250</v>
      </c>
      <c r="N36" s="34">
        <f>VLOOKUP($A36,data!$A:$BY,77,FALSE)</f>
        <v>0.68</v>
      </c>
      <c r="O36" s="326"/>
      <c r="P36" s="34">
        <f t="shared" si="2"/>
        <v>0</v>
      </c>
      <c r="R36" s="94"/>
      <c r="S36" s="94"/>
      <c r="T36" s="94"/>
      <c r="U36" s="94"/>
      <c r="V36" s="94"/>
      <c r="W36" s="94"/>
    </row>
    <row r="37" spans="1:23" ht="49.5" customHeight="1" x14ac:dyDescent="0.25">
      <c r="A37" t="s">
        <v>1649</v>
      </c>
      <c r="B37" s="162"/>
      <c r="C37" s="149" t="s">
        <v>1102</v>
      </c>
      <c r="D37" s="300" t="s">
        <v>1398</v>
      </c>
      <c r="E37" s="122" t="s">
        <v>346</v>
      </c>
      <c r="F37" s="168">
        <f>VLOOKUP($A37,data!$A:$BY,69,FALSE)</f>
        <v>0.99</v>
      </c>
      <c r="G37" s="124">
        <f>VLOOKUP($A37,data!$A:$BY,70,FALSE)</f>
        <v>5</v>
      </c>
      <c r="H37" s="125">
        <f>VLOOKUP($A37,data!$A:$BY,71,FALSE)</f>
        <v>0.89</v>
      </c>
      <c r="I37" s="124">
        <f>VLOOKUP($A37,data!$A:$BY,72,FALSE)</f>
        <v>50</v>
      </c>
      <c r="J37" s="125">
        <f>VLOOKUP($A37,data!$A:$BY,73,FALSE)</f>
        <v>0.8</v>
      </c>
      <c r="K37" s="124">
        <f>VLOOKUP($A37,data!$A:$BY,74,FALSE)</f>
        <v>250</v>
      </c>
      <c r="L37" s="125">
        <f>VLOOKUP($A37,data!$A:$BY,75,FALSE)</f>
        <v>0.68</v>
      </c>
      <c r="M37" s="124">
        <f>VLOOKUP($A37,data!$A:$BY,76,FALSE)</f>
        <v>250</v>
      </c>
      <c r="N37" s="125">
        <f>VLOOKUP($A37,data!$A:$BY,77,FALSE)</f>
        <v>0.68</v>
      </c>
      <c r="O37" s="332"/>
      <c r="P37" s="125">
        <f t="shared" ref="P37:P46" si="3">IF(O37=0,0,IF(O37&gt;(M37-1),(N37*O37),IF(O37&gt;(K37-1),(L37*O37),IF(O37&gt;(I37-1),(J37*O37),IF(O37&gt;(G37-1),(H37*O37),F37*O37)))))</f>
        <v>0</v>
      </c>
      <c r="R37" s="94"/>
      <c r="S37" s="94"/>
      <c r="T37" s="94"/>
      <c r="U37" s="94"/>
      <c r="V37" s="94"/>
      <c r="W37" s="94"/>
    </row>
    <row r="38" spans="1:23" ht="49.5" customHeight="1" x14ac:dyDescent="0.25">
      <c r="A38" t="s">
        <v>1650</v>
      </c>
      <c r="B38" s="162"/>
      <c r="C38" s="218" t="s">
        <v>1104</v>
      </c>
      <c r="D38" s="104" t="s">
        <v>1398</v>
      </c>
      <c r="E38" s="105" t="s">
        <v>916</v>
      </c>
      <c r="F38" s="163">
        <f>VLOOKUP($A38,data!$A:$BY,69,FALSE)</f>
        <v>1.85</v>
      </c>
      <c r="G38" s="110">
        <f>VLOOKUP($A38,data!$A:$BY,70,FALSE)</f>
        <v>5</v>
      </c>
      <c r="H38" s="111">
        <f>VLOOKUP($A38,data!$A:$BY,71,FALSE)</f>
        <v>1.75</v>
      </c>
      <c r="I38" s="110">
        <f>VLOOKUP($A38,data!$A:$BY,72,FALSE)</f>
        <v>10</v>
      </c>
      <c r="J38" s="111">
        <f>VLOOKUP($A38,data!$A:$BY,73,FALSE)</f>
        <v>1.65</v>
      </c>
      <c r="K38" s="110">
        <f>VLOOKUP($A38,data!$A:$BY,74,FALSE)</f>
        <v>20</v>
      </c>
      <c r="L38" s="111">
        <f>VLOOKUP($A38,data!$A:$BY,75,FALSE)</f>
        <v>1.5</v>
      </c>
      <c r="M38" s="110">
        <f>VLOOKUP($A38,data!$A:$BY,76,FALSE)</f>
        <v>50</v>
      </c>
      <c r="N38" s="111">
        <f>VLOOKUP($A38,data!$A:$BY,77,FALSE)</f>
        <v>1.25</v>
      </c>
      <c r="O38" s="331"/>
      <c r="P38" s="111">
        <f t="shared" si="3"/>
        <v>0</v>
      </c>
      <c r="R38" s="94"/>
      <c r="S38" s="94"/>
      <c r="T38" s="94"/>
      <c r="U38" s="94"/>
      <c r="V38" s="94"/>
      <c r="W38" s="94"/>
    </row>
    <row r="39" spans="1:23" ht="49.5" customHeight="1" x14ac:dyDescent="0.25">
      <c r="A39" t="s">
        <v>276</v>
      </c>
      <c r="B39" s="162"/>
      <c r="C39" s="149" t="s">
        <v>1130</v>
      </c>
      <c r="D39" s="300" t="s">
        <v>1398</v>
      </c>
      <c r="E39" s="122" t="s">
        <v>963</v>
      </c>
      <c r="F39" s="168">
        <f>VLOOKUP($A39,data!$A:$BY,69,FALSE)</f>
        <v>0.85</v>
      </c>
      <c r="G39" s="124">
        <f>VLOOKUP($A39,data!$A:$BY,70,FALSE)</f>
        <v>5</v>
      </c>
      <c r="H39" s="125">
        <f>VLOOKUP($A39,data!$A:$BY,71,FALSE)</f>
        <v>0.79</v>
      </c>
      <c r="I39" s="124">
        <f>VLOOKUP($A39,data!$A:$BY,72,FALSE)</f>
        <v>10</v>
      </c>
      <c r="J39" s="125">
        <f>VLOOKUP($A39,data!$A:$BY,73,FALSE)</f>
        <v>0.75</v>
      </c>
      <c r="K39" s="124">
        <f>VLOOKUP($A39,data!$A:$BY,74,FALSE)</f>
        <v>25</v>
      </c>
      <c r="L39" s="125">
        <f>VLOOKUP($A39,data!$A:$BY,75,FALSE)</f>
        <v>0.65</v>
      </c>
      <c r="M39" s="124">
        <f>VLOOKUP($A39,data!$A:$BY,76,FALSE)</f>
        <v>250</v>
      </c>
      <c r="N39" s="125">
        <f>VLOOKUP($A39,data!$A:$BY,77,FALSE)</f>
        <v>0.5</v>
      </c>
      <c r="O39" s="332"/>
      <c r="P39" s="125">
        <f t="shared" si="3"/>
        <v>0</v>
      </c>
      <c r="R39" s="94"/>
      <c r="S39" s="94"/>
      <c r="T39" s="94"/>
      <c r="U39" s="94"/>
      <c r="V39" s="94"/>
      <c r="W39" s="94"/>
    </row>
    <row r="40" spans="1:23" ht="49.5" customHeight="1" x14ac:dyDescent="0.25">
      <c r="A40" t="s">
        <v>277</v>
      </c>
      <c r="B40" s="162"/>
      <c r="C40" s="218" t="s">
        <v>1131</v>
      </c>
      <c r="D40" s="104" t="s">
        <v>1398</v>
      </c>
      <c r="E40" s="105" t="s">
        <v>960</v>
      </c>
      <c r="F40" s="163">
        <f>VLOOKUP($A40,data!$A:$BY,69,FALSE)</f>
        <v>0.85</v>
      </c>
      <c r="G40" s="110">
        <f>VLOOKUP($A40,data!$A:$BY,70,FALSE)</f>
        <v>5</v>
      </c>
      <c r="H40" s="111">
        <f>VLOOKUP($A40,data!$A:$BY,71,FALSE)</f>
        <v>0.79</v>
      </c>
      <c r="I40" s="110">
        <f>VLOOKUP($A40,data!$A:$BY,72,FALSE)</f>
        <v>10</v>
      </c>
      <c r="J40" s="111">
        <f>VLOOKUP($A40,data!$A:$BY,73,FALSE)</f>
        <v>0.75</v>
      </c>
      <c r="K40" s="110">
        <f>VLOOKUP($A40,data!$A:$BY,74,FALSE)</f>
        <v>25</v>
      </c>
      <c r="L40" s="111">
        <f>VLOOKUP($A40,data!$A:$BY,75,FALSE)</f>
        <v>0.65</v>
      </c>
      <c r="M40" s="110">
        <f>VLOOKUP($A40,data!$A:$BY,76,FALSE)</f>
        <v>250</v>
      </c>
      <c r="N40" s="111">
        <f>VLOOKUP($A40,data!$A:$BY,77,FALSE)</f>
        <v>0.5</v>
      </c>
      <c r="O40" s="331"/>
      <c r="P40" s="111">
        <f t="shared" si="3"/>
        <v>0</v>
      </c>
      <c r="R40" s="94"/>
      <c r="S40" s="94"/>
      <c r="T40" s="94"/>
      <c r="U40" s="94"/>
      <c r="V40" s="94"/>
      <c r="W40" s="94"/>
    </row>
    <row r="41" spans="1:23" ht="49.5" customHeight="1" x14ac:dyDescent="0.25">
      <c r="A41" t="s">
        <v>1653</v>
      </c>
      <c r="B41" s="162"/>
      <c r="C41" s="149" t="s">
        <v>1108</v>
      </c>
      <c r="D41" s="300" t="s">
        <v>1398</v>
      </c>
      <c r="E41" s="122" t="s">
        <v>925</v>
      </c>
      <c r="F41" s="168">
        <f>VLOOKUP($A41,data!$A:$BY,69,FALSE)</f>
        <v>2.85</v>
      </c>
      <c r="G41" s="124">
        <f>VLOOKUP($A41,data!$A:$BY,70,FALSE)</f>
        <v>4</v>
      </c>
      <c r="H41" s="125">
        <f>VLOOKUP($A41,data!$A:$BY,71,FALSE)</f>
        <v>2.4900000000000002</v>
      </c>
      <c r="I41" s="124">
        <f>VLOOKUP($A41,data!$A:$BY,72,FALSE)</f>
        <v>10</v>
      </c>
      <c r="J41" s="125">
        <f>VLOOKUP($A41,data!$A:$BY,73,FALSE)</f>
        <v>1.99</v>
      </c>
      <c r="K41" s="124">
        <f>VLOOKUP($A41,data!$A:$BY,74,FALSE)</f>
        <v>50</v>
      </c>
      <c r="L41" s="125">
        <f>VLOOKUP($A41,data!$A:$BY,75,FALSE)</f>
        <v>1.65</v>
      </c>
      <c r="M41" s="124">
        <f>VLOOKUP($A41,data!$A:$BY,76,FALSE)</f>
        <v>100</v>
      </c>
      <c r="N41" s="125">
        <f>VLOOKUP($A41,data!$A:$BY,77,FALSE)</f>
        <v>1.25</v>
      </c>
      <c r="O41" s="332"/>
      <c r="P41" s="125">
        <f t="shared" si="3"/>
        <v>0</v>
      </c>
      <c r="R41" s="94"/>
      <c r="S41" s="94"/>
      <c r="T41" s="94"/>
      <c r="U41" s="94"/>
      <c r="V41" s="94"/>
      <c r="W41" s="94"/>
    </row>
    <row r="42" spans="1:23" ht="49.5" customHeight="1" thickBot="1" x14ac:dyDescent="0.3">
      <c r="A42" t="s">
        <v>1670</v>
      </c>
      <c r="B42" s="162"/>
      <c r="C42" s="415" t="s">
        <v>1105</v>
      </c>
      <c r="D42" s="104" t="s">
        <v>1398</v>
      </c>
      <c r="E42" s="105" t="s">
        <v>850</v>
      </c>
      <c r="F42" s="163">
        <f>VLOOKUP($A42,data!$A:$BY,69,FALSE)</f>
        <v>12.99</v>
      </c>
      <c r="G42" s="110">
        <f>VLOOKUP($A42,data!$A:$BY,70,FALSE)</f>
        <v>2</v>
      </c>
      <c r="H42" s="111">
        <f>VLOOKUP($A42,data!$A:$BY,71,FALSE)</f>
        <v>12.25</v>
      </c>
      <c r="I42" s="110">
        <f>VLOOKUP($A42,data!$A:$BY,72,FALSE)</f>
        <v>4</v>
      </c>
      <c r="J42" s="111">
        <f>VLOOKUP($A42,data!$A:$BY,73,FALSE)</f>
        <v>11.65</v>
      </c>
      <c r="K42" s="110">
        <f>VLOOKUP($A42,data!$A:$BY,74,FALSE)</f>
        <v>6</v>
      </c>
      <c r="L42" s="111">
        <f>VLOOKUP($A42,data!$A:$BY,75,FALSE)</f>
        <v>10.99</v>
      </c>
      <c r="M42" s="110">
        <f>VLOOKUP($A42,data!$A:$BY,76,FALSE)</f>
        <v>10</v>
      </c>
      <c r="N42" s="111">
        <f>VLOOKUP($A42,data!$A:$BY,77,FALSE)</f>
        <v>9.25</v>
      </c>
      <c r="O42" s="331"/>
      <c r="P42" s="111">
        <f t="shared" si="3"/>
        <v>0</v>
      </c>
      <c r="R42" s="94"/>
      <c r="S42" s="94"/>
      <c r="T42" s="94"/>
      <c r="U42" s="94"/>
      <c r="V42" s="94"/>
      <c r="W42" s="94"/>
    </row>
    <row r="43" spans="1:23" ht="49.5" customHeight="1" thickBot="1" x14ac:dyDescent="0.3">
      <c r="A43" t="s">
        <v>1089</v>
      </c>
      <c r="B43" s="13"/>
      <c r="C43" s="268" t="s">
        <v>1727</v>
      </c>
      <c r="D43" s="190" t="s">
        <v>1398</v>
      </c>
      <c r="E43" s="266" t="s">
        <v>1088</v>
      </c>
      <c r="F43" s="140">
        <f>VLOOKUP($A43,data!$A:$BY,69,FALSE)</f>
        <v>3.25</v>
      </c>
      <c r="G43" s="267">
        <f>VLOOKUP($A43,data!$A:$BY,70,FALSE)</f>
        <v>2</v>
      </c>
      <c r="H43" s="116">
        <f>VLOOKUP($A43,data!$A:$BY,71,FALSE)</f>
        <v>2.99</v>
      </c>
      <c r="I43" s="267">
        <f>VLOOKUP($A43,data!$A:$BY,72,FALSE)</f>
        <v>10</v>
      </c>
      <c r="J43" s="116">
        <f>VLOOKUP($A43,data!$A:$BY,73,FALSE)</f>
        <v>2.75</v>
      </c>
      <c r="K43" s="267">
        <f>VLOOKUP($A43,data!$A:$BY,74,FALSE)</f>
        <v>24</v>
      </c>
      <c r="L43" s="116">
        <f>VLOOKUP($A43,data!$A:$BY,75,FALSE)</f>
        <v>2.4900000000000002</v>
      </c>
      <c r="M43" s="267">
        <f>VLOOKUP($A43,data!$A:$BY,76,FALSE)</f>
        <v>48</v>
      </c>
      <c r="N43" s="116">
        <f>VLOOKUP($A43,data!$A:$BY,77,FALSE)</f>
        <v>2.15</v>
      </c>
      <c r="O43" s="334"/>
      <c r="P43" s="116">
        <f>IF(O43=0,0,IF(O43&gt;(M43-1),(N43*O43),IF(O43&gt;(K43-1),(L43*O43),IF(O43&gt;(I43-1),(J43*O43),IF(O43&gt;(G43-1),(H43*O43),F43*O43)))))</f>
        <v>0</v>
      </c>
    </row>
    <row r="44" spans="1:23" ht="49.5" customHeight="1" x14ac:dyDescent="0.25">
      <c r="A44" t="s">
        <v>1677</v>
      </c>
      <c r="B44" s="162"/>
      <c r="C44" s="456" t="s">
        <v>1094</v>
      </c>
      <c r="D44" s="104" t="s">
        <v>1398</v>
      </c>
      <c r="E44" s="105" t="s">
        <v>349</v>
      </c>
      <c r="F44" s="163">
        <f>VLOOKUP($A44,data!$A:$BY,69,FALSE)</f>
        <v>27.99</v>
      </c>
      <c r="G44" s="110">
        <f>VLOOKUP($A44,data!$A:$BY,70,FALSE)</f>
        <v>2</v>
      </c>
      <c r="H44" s="111">
        <f>VLOOKUP($A44,data!$A:$BY,71,FALSE)</f>
        <v>27.49</v>
      </c>
      <c r="I44" s="110">
        <f>VLOOKUP($A44,data!$A:$BY,72,FALSE)</f>
        <v>3</v>
      </c>
      <c r="J44" s="111">
        <f>VLOOKUP($A44,data!$A:$BY,73,FALSE)</f>
        <v>26.99</v>
      </c>
      <c r="K44" s="110">
        <f>VLOOKUP($A44,data!$A:$BY,74,FALSE)</f>
        <v>5</v>
      </c>
      <c r="L44" s="111">
        <f>VLOOKUP($A44,data!$A:$BY,75,FALSE)</f>
        <v>24.99</v>
      </c>
      <c r="M44" s="110">
        <f>VLOOKUP($A44,data!$A:$BY,76,FALSE)</f>
        <v>10</v>
      </c>
      <c r="N44" s="111">
        <f>VLOOKUP($A44,data!$A:$BY,77,FALSE)</f>
        <v>21.65</v>
      </c>
      <c r="O44" s="331"/>
      <c r="P44" s="111">
        <f t="shared" si="3"/>
        <v>0</v>
      </c>
      <c r="R44" s="94"/>
      <c r="S44" s="94"/>
      <c r="T44" s="94"/>
      <c r="U44" s="94"/>
      <c r="V44" s="94"/>
      <c r="W44" s="94"/>
    </row>
    <row r="45" spans="1:23" ht="49.5" customHeight="1" x14ac:dyDescent="0.25">
      <c r="A45" t="s">
        <v>1679</v>
      </c>
      <c r="B45" s="413"/>
      <c r="C45" s="185" t="s">
        <v>1093</v>
      </c>
      <c r="D45" s="121" t="s">
        <v>1398</v>
      </c>
      <c r="E45" s="122" t="s">
        <v>343</v>
      </c>
      <c r="F45" s="168">
        <f>VLOOKUP($A45,data!$A:$BY,69,FALSE)</f>
        <v>19.989999999999998</v>
      </c>
      <c r="G45" s="124">
        <f>VLOOKUP($A45,data!$A:$BY,70,FALSE)</f>
        <v>2</v>
      </c>
      <c r="H45" s="125">
        <f>VLOOKUP($A45,data!$A:$BY,71,FALSE)</f>
        <v>14.99</v>
      </c>
      <c r="I45" s="124">
        <f>VLOOKUP($A45,data!$A:$BY,72,FALSE)</f>
        <v>5</v>
      </c>
      <c r="J45" s="125">
        <f>VLOOKUP($A45,data!$A:$BY,73,FALSE)</f>
        <v>13.99</v>
      </c>
      <c r="K45" s="124">
        <f>VLOOKUP($A45,data!$A:$BY,74,FALSE)</f>
        <v>10</v>
      </c>
      <c r="L45" s="125">
        <f>VLOOKUP($A45,data!$A:$BY,75,FALSE)</f>
        <v>12.99</v>
      </c>
      <c r="M45" s="124">
        <f>VLOOKUP($A45,data!$A:$BY,76,FALSE)</f>
        <v>15</v>
      </c>
      <c r="N45" s="125">
        <f>VLOOKUP($A45,data!$A:$BY,77,FALSE)</f>
        <v>11.29</v>
      </c>
      <c r="O45" s="332"/>
      <c r="P45" s="125">
        <f t="shared" si="3"/>
        <v>0</v>
      </c>
      <c r="R45" s="94"/>
      <c r="S45" s="94"/>
      <c r="T45" s="94"/>
      <c r="U45" s="94"/>
      <c r="V45" s="94"/>
      <c r="W45" s="94"/>
    </row>
    <row r="46" spans="1:23" ht="49.5" customHeight="1" x14ac:dyDescent="0.25">
      <c r="A46" t="s">
        <v>1680</v>
      </c>
      <c r="B46" s="209"/>
      <c r="C46" s="456" t="s">
        <v>1095</v>
      </c>
      <c r="D46" s="104" t="s">
        <v>1398</v>
      </c>
      <c r="E46" s="105" t="s">
        <v>342</v>
      </c>
      <c r="F46" s="163">
        <f>VLOOKUP($A46,data!$A:$BY,69,FALSE)</f>
        <v>10.75</v>
      </c>
      <c r="G46" s="110">
        <f>VLOOKUP($A46,data!$A:$BY,70,FALSE)</f>
        <v>5</v>
      </c>
      <c r="H46" s="111">
        <f>VLOOKUP($A46,data!$A:$BY,71,FALSE)</f>
        <v>10.49</v>
      </c>
      <c r="I46" s="110">
        <f>VLOOKUP($A46,data!$A:$BY,72,FALSE)</f>
        <v>10</v>
      </c>
      <c r="J46" s="111">
        <f>VLOOKUP($A46,data!$A:$BY,73,FALSE)</f>
        <v>10.25</v>
      </c>
      <c r="K46" s="110">
        <f>VLOOKUP($A46,data!$A:$BY,74,FALSE)</f>
        <v>20</v>
      </c>
      <c r="L46" s="111">
        <f>VLOOKUP($A46,data!$A:$BY,75,FALSE)</f>
        <v>9.99</v>
      </c>
      <c r="M46" s="110">
        <f>VLOOKUP($A46,data!$A:$BY,76,FALSE)</f>
        <v>20</v>
      </c>
      <c r="N46" s="111">
        <f>VLOOKUP($A46,data!$A:$BY,77,FALSE)</f>
        <v>9.99</v>
      </c>
      <c r="O46" s="331"/>
      <c r="P46" s="111">
        <f t="shared" si="3"/>
        <v>0</v>
      </c>
      <c r="R46" s="94"/>
      <c r="S46" s="94"/>
      <c r="T46" s="94"/>
      <c r="U46" s="94"/>
      <c r="V46" s="94"/>
      <c r="W46" s="94"/>
    </row>
    <row r="47" spans="1:23" ht="49.5" customHeight="1" x14ac:dyDescent="0.25">
      <c r="A47" t="s">
        <v>1681</v>
      </c>
      <c r="B47" s="162"/>
      <c r="C47" s="185" t="s">
        <v>1096</v>
      </c>
      <c r="D47" s="121" t="s">
        <v>1398</v>
      </c>
      <c r="E47" s="122" t="s">
        <v>344</v>
      </c>
      <c r="F47" s="168">
        <f>VLOOKUP($A47,data!$A:$BY,69,FALSE)</f>
        <v>5.39</v>
      </c>
      <c r="G47" s="124">
        <f>VLOOKUP($A47,data!$A:$BY,70,FALSE)</f>
        <v>5</v>
      </c>
      <c r="H47" s="125">
        <f>VLOOKUP($A47,data!$A:$BY,71,FALSE)</f>
        <v>5.15</v>
      </c>
      <c r="I47" s="124">
        <f>VLOOKUP($A47,data!$A:$BY,72,FALSE)</f>
        <v>10</v>
      </c>
      <c r="J47" s="125">
        <f>VLOOKUP($A47,data!$A:$BY,73,FALSE)</f>
        <v>5.05</v>
      </c>
      <c r="K47" s="124">
        <f>VLOOKUP($A47,data!$A:$BY,74,FALSE)</f>
        <v>20</v>
      </c>
      <c r="L47" s="125">
        <f>VLOOKUP($A47,data!$A:$BY,75,FALSE)</f>
        <v>4.95</v>
      </c>
      <c r="M47" s="124">
        <f>VLOOKUP($A47,data!$A:$BY,76,FALSE)</f>
        <v>30</v>
      </c>
      <c r="N47" s="125">
        <f>VLOOKUP($A47,data!$A:$BY,77,FALSE)</f>
        <v>4.6500000000000004</v>
      </c>
      <c r="O47" s="332"/>
      <c r="P47" s="125">
        <f>IF(O47=0,0,IF(O47&gt;(M47-1),(N47*O47),IF(O47&gt;(K47-1),(L47*O47),IF(O47&gt;(I47-1),(J47*O47),IF(O47&gt;(G47-1),(H47*O47),F47*O47)))))</f>
        <v>0</v>
      </c>
      <c r="R47" s="94"/>
      <c r="S47" s="94"/>
      <c r="T47" s="94"/>
      <c r="U47" s="94"/>
      <c r="V47" s="94"/>
      <c r="W47" s="94"/>
    </row>
    <row r="48" spans="1:23" ht="49.5" customHeight="1" thickBot="1" x14ac:dyDescent="0.3">
      <c r="A48" t="s">
        <v>1629</v>
      </c>
      <c r="B48" s="213"/>
      <c r="C48" s="457" t="s">
        <v>1092</v>
      </c>
      <c r="D48" s="159" t="s">
        <v>1398</v>
      </c>
      <c r="E48" s="106" t="s">
        <v>809</v>
      </c>
      <c r="F48" s="160">
        <f>VLOOKUP($A48,data!$A:$BY,69,FALSE)</f>
        <v>12.99</v>
      </c>
      <c r="G48" s="112">
        <f>VLOOKUP($A48,data!$A:$BY,70,FALSE)</f>
        <v>2</v>
      </c>
      <c r="H48" s="113">
        <f>VLOOKUP($A48,data!$A:$BY,71,FALSE)</f>
        <v>10.49</v>
      </c>
      <c r="I48" s="112">
        <f>VLOOKUP($A48,data!$A:$BY,72,FALSE)</f>
        <v>4</v>
      </c>
      <c r="J48" s="113">
        <f>VLOOKUP($A48,data!$A:$BY,73,FALSE)</f>
        <v>9.99</v>
      </c>
      <c r="K48" s="112">
        <f>VLOOKUP($A48,data!$A:$BY,74,FALSE)</f>
        <v>6</v>
      </c>
      <c r="L48" s="113">
        <f>VLOOKUP($A48,data!$A:$BY,75,FALSE)</f>
        <v>8.99</v>
      </c>
      <c r="M48" s="112">
        <f>VLOOKUP($A48,data!$A:$BY,76,FALSE)</f>
        <v>12</v>
      </c>
      <c r="N48" s="113">
        <f>VLOOKUP($A48,data!$A:$BY,77,FALSE)</f>
        <v>5.99</v>
      </c>
      <c r="O48" s="329"/>
      <c r="P48" s="113">
        <f>IF(O48=0,0,IF(O48&gt;(M48-1),(N48*O48),IF(O48&gt;(K48-1),(L48*O48),IF(O48&gt;(I48-1),(J48*O48),IF(O48&gt;(G48-1),(H48*O48),F48*O48)))))</f>
        <v>0</v>
      </c>
      <c r="R48" s="94"/>
      <c r="S48" s="94"/>
      <c r="T48" s="94"/>
      <c r="U48" s="94"/>
      <c r="V48" s="94"/>
      <c r="W48" s="94"/>
    </row>
    <row r="49" spans="3:23" x14ac:dyDescent="0.25">
      <c r="C49" s="94"/>
      <c r="D49" s="94"/>
      <c r="E49" s="94"/>
      <c r="F49" s="483"/>
      <c r="G49" s="484"/>
      <c r="H49" s="483"/>
      <c r="I49" s="484"/>
      <c r="J49" s="483"/>
      <c r="K49" s="484"/>
      <c r="L49" s="483"/>
      <c r="M49" s="484"/>
      <c r="N49" s="483"/>
      <c r="O49" s="94"/>
      <c r="P49" s="94"/>
      <c r="R49" s="94"/>
      <c r="S49" s="94"/>
      <c r="T49" s="94"/>
      <c r="U49" s="94"/>
      <c r="V49" s="94"/>
      <c r="W49" s="94"/>
    </row>
  </sheetData>
  <sheetProtection algorithmName="SHA-512" hashValue="NpIGQfnE5l7xHT0CSrwTs7aYP8LtSpDoX9Xj9IuNRZP2OWeBGFhZhxwsFn1xbLCNqFNcrtpIeG0B0aEu89P9IA==" saltValue="Yh+gIETIJu0RwVDQdmgurw==" spinCount="100000" sheet="1" objects="1" scenarios="1" selectLockedCells="1"/>
  <mergeCells count="8">
    <mergeCell ref="O3:O4"/>
    <mergeCell ref="P3:P4"/>
    <mergeCell ref="B3:E3"/>
    <mergeCell ref="F3:F4"/>
    <mergeCell ref="G3:H3"/>
    <mergeCell ref="I3:J3"/>
    <mergeCell ref="K3:L3"/>
    <mergeCell ref="M3:N3"/>
  </mergeCells>
  <dataValidations count="1">
    <dataValidation type="whole" operator="greaterThan" allowBlank="1" showInputMessage="1" showErrorMessage="1" sqref="O5:O8 O10:O15 O17:O21 O23:O28 O30:O48">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
  <sheetViews>
    <sheetView showGridLines="0" showRowColHeaders="0" view="pageBreakPreview" topLeftCell="B1" zoomScaleNormal="100" zoomScaleSheetLayoutView="100" workbookViewId="0">
      <selection activeCell="C5" sqref="C5:E6"/>
    </sheetView>
  </sheetViews>
  <sheetFormatPr defaultRowHeight="15" x14ac:dyDescent="0.25"/>
  <cols>
    <col min="1" max="1" width="9.140625" hidden="1" customWidth="1"/>
    <col min="2" max="2" width="10.5703125" customWidth="1"/>
    <col min="3" max="3" width="31.28515625" customWidth="1"/>
    <col min="4" max="4" width="8.42578125" customWidth="1"/>
    <col min="5" max="5" width="12.8554687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19" ht="16.5" x14ac:dyDescent="0.25">
      <c r="A1" s="325">
        <f>SUM(P5:P40)</f>
        <v>0</v>
      </c>
      <c r="B1" s="11" t="s">
        <v>1919</v>
      </c>
      <c r="C1" s="10"/>
    </row>
    <row r="2" spans="1:19" ht="15.75" thickBot="1" x14ac:dyDescent="0.3">
      <c r="A2" s="321">
        <f>SUM(O5:O40)</f>
        <v>0</v>
      </c>
      <c r="B2" s="2"/>
    </row>
    <row r="3" spans="1:19" ht="19.5" customHeight="1" x14ac:dyDescent="0.25">
      <c r="A3">
        <f>COUNT(O5:O6)</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9" ht="19.5" customHeight="1" thickBot="1" x14ac:dyDescent="0.3">
      <c r="A4">
        <f>COUNT(O7:O8)</f>
        <v>0</v>
      </c>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9" ht="24.75" customHeight="1" x14ac:dyDescent="0.25">
      <c r="A5" t="s">
        <v>1596</v>
      </c>
      <c r="B5" s="554"/>
      <c r="C5" s="503" t="s">
        <v>1136</v>
      </c>
      <c r="D5" s="288" t="s">
        <v>1058</v>
      </c>
      <c r="E5" s="289" t="s">
        <v>987</v>
      </c>
      <c r="F5" s="290">
        <f>VLOOKUP($A5,data!$A:$BY,69,FALSE)</f>
        <v>47.09</v>
      </c>
      <c r="G5" s="291">
        <f>VLOOKUP($A5,data!$A:$BY,70,FALSE)</f>
        <v>4</v>
      </c>
      <c r="H5" s="292">
        <f>VLOOKUP($A5,data!$A:$BY,71,FALSE)</f>
        <v>43.99</v>
      </c>
      <c r="I5" s="291">
        <f>VLOOKUP($A5,data!$A:$BY,72,FALSE)</f>
        <v>6</v>
      </c>
      <c r="J5" s="292">
        <f>VLOOKUP($A5,data!$A:$BY,73,FALSE)</f>
        <v>40.99</v>
      </c>
      <c r="K5" s="291">
        <f>VLOOKUP($A5,data!$A:$BY,74,FALSE)</f>
        <v>10</v>
      </c>
      <c r="L5" s="292">
        <f>VLOOKUP($A5,data!$A:$BY,75,FALSE)</f>
        <v>39.99</v>
      </c>
      <c r="M5" s="291">
        <f>VLOOKUP($A5,data!$A:$BY,76,FALSE)</f>
        <v>15</v>
      </c>
      <c r="N5" s="292">
        <f>VLOOKUP($A5,data!$A:$BY,77,FALSE)</f>
        <v>35.99</v>
      </c>
      <c r="O5" s="363"/>
      <c r="P5" s="292">
        <f t="shared" ref="P5:P10" si="0">IF(O5=0,0,IF(O5&gt;(M5-1),(N5*O5),IF(O5&gt;(K5-1),(L5*O5),IF(O5&gt;(I5-1),(J5*O5),IF(O5&gt;(G5-1),(H5*O5),F5*O5)))))</f>
        <v>0</v>
      </c>
      <c r="S5" s="94"/>
    </row>
    <row r="6" spans="1:19" ht="24.75" customHeight="1" thickBot="1" x14ac:dyDescent="0.3">
      <c r="A6" t="s">
        <v>1597</v>
      </c>
      <c r="B6" s="534"/>
      <c r="C6" s="514"/>
      <c r="D6" s="159" t="s">
        <v>1059</v>
      </c>
      <c r="E6" s="106" t="s">
        <v>988</v>
      </c>
      <c r="F6" s="160">
        <f>VLOOKUP($A6,data!$A:$BY,69,FALSE)</f>
        <v>47.09</v>
      </c>
      <c r="G6" s="112">
        <f>VLOOKUP($A6,data!$A:$BY,70,FALSE)</f>
        <v>4</v>
      </c>
      <c r="H6" s="113">
        <f>VLOOKUP($A6,data!$A:$BY,71,FALSE)</f>
        <v>43.99</v>
      </c>
      <c r="I6" s="112">
        <f>VLOOKUP($A6,data!$A:$BY,72,FALSE)</f>
        <v>6</v>
      </c>
      <c r="J6" s="113">
        <f>VLOOKUP($A6,data!$A:$BY,73,FALSE)</f>
        <v>40.99</v>
      </c>
      <c r="K6" s="112">
        <f>VLOOKUP($A6,data!$A:$BY,74,FALSE)</f>
        <v>10</v>
      </c>
      <c r="L6" s="113">
        <f>VLOOKUP($A6,data!$A:$BY,75,FALSE)</f>
        <v>39.99</v>
      </c>
      <c r="M6" s="112">
        <f>VLOOKUP($A6,data!$A:$BY,76,FALSE)</f>
        <v>15</v>
      </c>
      <c r="N6" s="113">
        <f>VLOOKUP($A6,data!$A:$BY,77,FALSE)</f>
        <v>35.99</v>
      </c>
      <c r="O6" s="329"/>
      <c r="P6" s="113">
        <f t="shared" si="0"/>
        <v>0</v>
      </c>
      <c r="S6" s="94"/>
    </row>
    <row r="7" spans="1:19" ht="24.75" customHeight="1" thickBot="1" x14ac:dyDescent="0.3">
      <c r="A7" t="s">
        <v>1598</v>
      </c>
      <c r="B7" s="529"/>
      <c r="C7" s="503" t="s">
        <v>1135</v>
      </c>
      <c r="D7" s="77" t="s">
        <v>1058</v>
      </c>
      <c r="E7" s="67" t="s">
        <v>989</v>
      </c>
      <c r="F7" s="68">
        <f>VLOOKUP($A7,data!$A:$BY,69,FALSE)</f>
        <v>61.99</v>
      </c>
      <c r="G7" s="69">
        <f>VLOOKUP($A7,data!$A:$BY,70,FALSE)</f>
        <v>2</v>
      </c>
      <c r="H7" s="70">
        <f>VLOOKUP($A7,data!$A:$BY,71,FALSE)</f>
        <v>57.99</v>
      </c>
      <c r="I7" s="69">
        <f>VLOOKUP($A7,data!$A:$BY,72,FALSE)</f>
        <v>5</v>
      </c>
      <c r="J7" s="70">
        <f>VLOOKUP($A7,data!$A:$BY,73,FALSE)</f>
        <v>53.99</v>
      </c>
      <c r="K7" s="69">
        <f>VLOOKUP($A7,data!$A:$BY,74,FALSE)</f>
        <v>10</v>
      </c>
      <c r="L7" s="70">
        <f>VLOOKUP($A7,data!$A:$BY,75,FALSE)</f>
        <v>49.99</v>
      </c>
      <c r="M7" s="69">
        <f>VLOOKUP($A7,data!$A:$BY,76,FALSE)</f>
        <v>15</v>
      </c>
      <c r="N7" s="70">
        <f>VLOOKUP($A7,data!$A:$BY,77,FALSE)</f>
        <v>47.09</v>
      </c>
      <c r="O7" s="347"/>
      <c r="P7" s="70">
        <f t="shared" si="0"/>
        <v>0</v>
      </c>
      <c r="S7" s="94"/>
    </row>
    <row r="8" spans="1:19" ht="24.75" customHeight="1" thickBot="1" x14ac:dyDescent="0.3">
      <c r="A8" t="s">
        <v>1599</v>
      </c>
      <c r="B8" s="534"/>
      <c r="C8" s="514"/>
      <c r="D8" s="30" t="s">
        <v>1059</v>
      </c>
      <c r="E8" s="31" t="s">
        <v>1010</v>
      </c>
      <c r="F8" s="42">
        <f>VLOOKUP($A8,data!$A:$BY,69,FALSE)</f>
        <v>61.99</v>
      </c>
      <c r="G8" s="43">
        <f>VLOOKUP($A8,data!$A:$BY,70,FALSE)</f>
        <v>2</v>
      </c>
      <c r="H8" s="44">
        <f>VLOOKUP($A8,data!$A:$BY,71,FALSE)</f>
        <v>57.99</v>
      </c>
      <c r="I8" s="43">
        <f>VLOOKUP($A8,data!$A:$BY,72,FALSE)</f>
        <v>5</v>
      </c>
      <c r="J8" s="44">
        <f>VLOOKUP($A8,data!$A:$BY,73,FALSE)</f>
        <v>53.99</v>
      </c>
      <c r="K8" s="43">
        <f>VLOOKUP($A8,data!$A:$BY,74,FALSE)</f>
        <v>10</v>
      </c>
      <c r="L8" s="44">
        <f>VLOOKUP($A8,data!$A:$BY,75,FALSE)</f>
        <v>49.99</v>
      </c>
      <c r="M8" s="43">
        <f>VLOOKUP($A8,data!$A:$BY,76,FALSE)</f>
        <v>15</v>
      </c>
      <c r="N8" s="44">
        <f>VLOOKUP($A8,data!$A:$BY,77,FALSE)</f>
        <v>47.09</v>
      </c>
      <c r="O8" s="333"/>
      <c r="P8" s="44">
        <f t="shared" si="0"/>
        <v>0</v>
      </c>
      <c r="S8" s="94"/>
    </row>
    <row r="9" spans="1:19" ht="24.75" customHeight="1" thickBot="1" x14ac:dyDescent="0.3">
      <c r="A9" t="s">
        <v>1600</v>
      </c>
      <c r="B9" s="529"/>
      <c r="C9" s="503" t="s">
        <v>1109</v>
      </c>
      <c r="D9" s="77" t="s">
        <v>1058</v>
      </c>
      <c r="E9" s="67" t="s">
        <v>983</v>
      </c>
      <c r="F9" s="68">
        <f>VLOOKUP($A9,data!$A:$BY,69,FALSE)</f>
        <v>2.85</v>
      </c>
      <c r="G9" s="69">
        <f>VLOOKUP($A9,data!$A:$BY,70,FALSE)</f>
        <v>10</v>
      </c>
      <c r="H9" s="70">
        <f>VLOOKUP($A9,data!$A:$BY,71,FALSE)</f>
        <v>2.4900000000000002</v>
      </c>
      <c r="I9" s="69">
        <f>VLOOKUP($A9,data!$A:$BY,72,FALSE)</f>
        <v>20</v>
      </c>
      <c r="J9" s="70">
        <f>VLOOKUP($A9,data!$A:$BY,73,FALSE)</f>
        <v>2.35</v>
      </c>
      <c r="K9" s="69">
        <f>VLOOKUP($A9,data!$A:$BY,74,FALSE)</f>
        <v>50</v>
      </c>
      <c r="L9" s="70">
        <f>VLOOKUP($A9,data!$A:$BY,75,FALSE)</f>
        <v>2.15</v>
      </c>
      <c r="M9" s="69">
        <f>VLOOKUP($A9,data!$A:$BY,76,FALSE)</f>
        <v>100</v>
      </c>
      <c r="N9" s="70">
        <f>VLOOKUP($A9,data!$A:$BY,77,FALSE)</f>
        <v>2.0499999999999998</v>
      </c>
      <c r="O9" s="347"/>
      <c r="P9" s="70">
        <f t="shared" si="0"/>
        <v>0</v>
      </c>
      <c r="S9" s="94"/>
    </row>
    <row r="10" spans="1:19" ht="24.75" customHeight="1" thickBot="1" x14ac:dyDescent="0.3">
      <c r="A10" t="s">
        <v>1601</v>
      </c>
      <c r="B10" s="534"/>
      <c r="C10" s="514"/>
      <c r="D10" s="30" t="s">
        <v>1059</v>
      </c>
      <c r="E10" s="31" t="s">
        <v>984</v>
      </c>
      <c r="F10" s="42">
        <f>VLOOKUP($A10,data!$A:$BY,69,FALSE)</f>
        <v>2.85</v>
      </c>
      <c r="G10" s="43">
        <f>VLOOKUP($A10,data!$A:$BY,70,FALSE)</f>
        <v>10</v>
      </c>
      <c r="H10" s="44">
        <f>VLOOKUP($A10,data!$A:$BY,71,FALSE)</f>
        <v>2.4900000000000002</v>
      </c>
      <c r="I10" s="43">
        <f>VLOOKUP($A10,data!$A:$BY,72,FALSE)</f>
        <v>20</v>
      </c>
      <c r="J10" s="44">
        <f>VLOOKUP($A10,data!$A:$BY,73,FALSE)</f>
        <v>2.35</v>
      </c>
      <c r="K10" s="43">
        <f>VLOOKUP($A10,data!$A:$BY,74,FALSE)</f>
        <v>50</v>
      </c>
      <c r="L10" s="44">
        <f>VLOOKUP($A10,data!$A:$BY,75,FALSE)</f>
        <v>2.15</v>
      </c>
      <c r="M10" s="43">
        <f>VLOOKUP($A10,data!$A:$BY,76,FALSE)</f>
        <v>100</v>
      </c>
      <c r="N10" s="44">
        <f>VLOOKUP($A10,data!$A:$BY,77,FALSE)</f>
        <v>2.0499999999999998</v>
      </c>
      <c r="O10" s="333"/>
      <c r="P10" s="44">
        <f t="shared" si="0"/>
        <v>0</v>
      </c>
      <c r="S10" s="94"/>
    </row>
    <row r="11" spans="1:19" ht="15.75" thickBot="1" x14ac:dyDescent="0.3">
      <c r="A11" s="251"/>
      <c r="B11" s="294"/>
      <c r="C11" s="295"/>
      <c r="D11" s="296"/>
      <c r="E11" s="296"/>
      <c r="F11" s="293"/>
      <c r="G11" s="297"/>
      <c r="H11" s="293"/>
      <c r="I11" s="297"/>
      <c r="J11" s="293"/>
      <c r="K11" s="297"/>
      <c r="L11" s="293"/>
      <c r="M11" s="297"/>
      <c r="N11" s="293"/>
      <c r="O11" s="296"/>
      <c r="P11" s="293"/>
      <c r="S11" s="94"/>
    </row>
    <row r="12" spans="1:19" ht="24.75" customHeight="1" x14ac:dyDescent="0.25">
      <c r="A12" t="s">
        <v>1602</v>
      </c>
      <c r="B12" s="535"/>
      <c r="C12" s="503" t="s">
        <v>1536</v>
      </c>
      <c r="D12" s="77" t="s">
        <v>1058</v>
      </c>
      <c r="E12" s="67" t="s">
        <v>975</v>
      </c>
      <c r="F12" s="68">
        <f>VLOOKUP($A12,data!$A:$BY,69,FALSE)</f>
        <v>10.99</v>
      </c>
      <c r="G12" s="69">
        <f>VLOOKUP($A12,data!$A:$BY,70,FALSE)</f>
        <v>2</v>
      </c>
      <c r="H12" s="70">
        <f>VLOOKUP($A12,data!$A:$BY,71,FALSE)</f>
        <v>10.49</v>
      </c>
      <c r="I12" s="69">
        <f>VLOOKUP($A12,data!$A:$BY,72,FALSE)</f>
        <v>5</v>
      </c>
      <c r="J12" s="70">
        <f>VLOOKUP($A12,data!$A:$BY,73,FALSE)</f>
        <v>9.65</v>
      </c>
      <c r="K12" s="69">
        <f>VLOOKUP($A12,data!$A:$BY,74,FALSE)</f>
        <v>10</v>
      </c>
      <c r="L12" s="70">
        <f>VLOOKUP($A12,data!$A:$BY,75,FALSE)</f>
        <v>8.85</v>
      </c>
      <c r="M12" s="69">
        <f>VLOOKUP($A12,data!$A:$BY,76,FALSE)</f>
        <v>20</v>
      </c>
      <c r="N12" s="70">
        <f>VLOOKUP($A12,data!$A:$BY,77,FALSE)</f>
        <v>8.35</v>
      </c>
      <c r="O12" s="347"/>
      <c r="P12" s="70">
        <f t="shared" ref="P12:P19" si="1">IF(O12=0,0,IF(O12&gt;(M12-1),(N12*O12),IF(O12&gt;(K12-1),(L12*O12),IF(O12&gt;(I12-1),(J12*O12),IF(O12&gt;(G12-1),(H12*O12),F12*O12)))))</f>
        <v>0</v>
      </c>
      <c r="S12" s="94"/>
    </row>
    <row r="13" spans="1:19" ht="24.75" customHeight="1" thickBot="1" x14ac:dyDescent="0.3">
      <c r="A13" t="s">
        <v>1603</v>
      </c>
      <c r="B13" s="567"/>
      <c r="C13" s="504"/>
      <c r="D13" s="159" t="s">
        <v>1059</v>
      </c>
      <c r="E13" s="106" t="s">
        <v>976</v>
      </c>
      <c r="F13" s="160">
        <f>VLOOKUP($A13,data!$A:$BY,69,FALSE)</f>
        <v>10.99</v>
      </c>
      <c r="G13" s="112">
        <f>VLOOKUP($A13,data!$A:$BY,70,FALSE)</f>
        <v>2</v>
      </c>
      <c r="H13" s="113">
        <f>VLOOKUP($A13,data!$A:$BY,71,FALSE)</f>
        <v>10.49</v>
      </c>
      <c r="I13" s="112">
        <f>VLOOKUP($A13,data!$A:$BY,72,FALSE)</f>
        <v>5</v>
      </c>
      <c r="J13" s="113">
        <f>VLOOKUP($A13,data!$A:$BY,73,FALSE)</f>
        <v>9.65</v>
      </c>
      <c r="K13" s="112">
        <f>VLOOKUP($A13,data!$A:$BY,74,FALSE)</f>
        <v>10</v>
      </c>
      <c r="L13" s="113">
        <f>VLOOKUP($A13,data!$A:$BY,75,FALSE)</f>
        <v>8.85</v>
      </c>
      <c r="M13" s="112">
        <f>VLOOKUP($A13,data!$A:$BY,76,FALSE)</f>
        <v>20</v>
      </c>
      <c r="N13" s="113">
        <f>VLOOKUP($A13,data!$A:$BY,77,FALSE)</f>
        <v>8.35</v>
      </c>
      <c r="O13" s="329"/>
      <c r="P13" s="113">
        <f t="shared" si="1"/>
        <v>0</v>
      </c>
      <c r="S13" s="94"/>
    </row>
    <row r="14" spans="1:19" ht="24.75" customHeight="1" x14ac:dyDescent="0.25">
      <c r="A14" t="s">
        <v>1604</v>
      </c>
      <c r="B14" s="535"/>
      <c r="C14" s="503" t="s">
        <v>1537</v>
      </c>
      <c r="D14" s="77" t="s">
        <v>1058</v>
      </c>
      <c r="E14" s="67" t="s">
        <v>977</v>
      </c>
      <c r="F14" s="68">
        <f>VLOOKUP($A14,data!$A:$BY,69,FALSE)</f>
        <v>9.99</v>
      </c>
      <c r="G14" s="69">
        <f>VLOOKUP($A14,data!$A:$BY,70,FALSE)</f>
        <v>2</v>
      </c>
      <c r="H14" s="70">
        <f>VLOOKUP($A14,data!$A:$BY,71,FALSE)</f>
        <v>9.15</v>
      </c>
      <c r="I14" s="69">
        <f>VLOOKUP($A14,data!$A:$BY,72,FALSE)</f>
        <v>5</v>
      </c>
      <c r="J14" s="70">
        <f>VLOOKUP($A14,data!$A:$BY,73,FALSE)</f>
        <v>8.49</v>
      </c>
      <c r="K14" s="69">
        <f>VLOOKUP($A14,data!$A:$BY,74,FALSE)</f>
        <v>10</v>
      </c>
      <c r="L14" s="70">
        <f>VLOOKUP($A14,data!$A:$BY,75,FALSE)</f>
        <v>7.99</v>
      </c>
      <c r="M14" s="69">
        <f>VLOOKUP($A14,data!$A:$BY,76,FALSE)</f>
        <v>20</v>
      </c>
      <c r="N14" s="70">
        <f>VLOOKUP($A14,data!$A:$BY,77,FALSE)</f>
        <v>7.35</v>
      </c>
      <c r="O14" s="347"/>
      <c r="P14" s="70">
        <f t="shared" si="1"/>
        <v>0</v>
      </c>
      <c r="S14" s="94"/>
    </row>
    <row r="15" spans="1:19" ht="24.75" customHeight="1" thickBot="1" x14ac:dyDescent="0.3">
      <c r="A15" t="s">
        <v>1605</v>
      </c>
      <c r="B15" s="567"/>
      <c r="C15" s="504"/>
      <c r="D15" s="159" t="s">
        <v>1059</v>
      </c>
      <c r="E15" s="106" t="s">
        <v>978</v>
      </c>
      <c r="F15" s="160">
        <f>VLOOKUP($A15,data!$A:$BY,69,FALSE)</f>
        <v>9.99</v>
      </c>
      <c r="G15" s="112">
        <f>VLOOKUP($A15,data!$A:$BY,70,FALSE)</f>
        <v>2</v>
      </c>
      <c r="H15" s="113">
        <f>VLOOKUP($A15,data!$A:$BY,71,FALSE)</f>
        <v>9.15</v>
      </c>
      <c r="I15" s="112">
        <f>VLOOKUP($A15,data!$A:$BY,72,FALSE)</f>
        <v>5</v>
      </c>
      <c r="J15" s="113">
        <f>VLOOKUP($A15,data!$A:$BY,73,FALSE)</f>
        <v>8.49</v>
      </c>
      <c r="K15" s="112">
        <f>VLOOKUP($A15,data!$A:$BY,74,FALSE)</f>
        <v>10</v>
      </c>
      <c r="L15" s="113">
        <f>VLOOKUP($A15,data!$A:$BY,75,FALSE)</f>
        <v>7.99</v>
      </c>
      <c r="M15" s="112">
        <f>VLOOKUP($A15,data!$A:$BY,76,FALSE)</f>
        <v>20</v>
      </c>
      <c r="N15" s="113">
        <f>VLOOKUP($A15,data!$A:$BY,77,FALSE)</f>
        <v>7.35</v>
      </c>
      <c r="O15" s="329"/>
      <c r="P15" s="113">
        <f t="shared" si="1"/>
        <v>0</v>
      </c>
      <c r="S15" s="94"/>
    </row>
    <row r="16" spans="1:19" ht="24.75" customHeight="1" x14ac:dyDescent="0.25">
      <c r="A16" t="s">
        <v>1606</v>
      </c>
      <c r="B16" s="535"/>
      <c r="C16" s="503" t="s">
        <v>1490</v>
      </c>
      <c r="D16" s="77" t="s">
        <v>1058</v>
      </c>
      <c r="E16" s="67" t="s">
        <v>979</v>
      </c>
      <c r="F16" s="68">
        <f>VLOOKUP($A16,data!$A:$BY,69,FALSE)</f>
        <v>13.25</v>
      </c>
      <c r="G16" s="69">
        <f>VLOOKUP($A16,data!$A:$BY,70,FALSE)</f>
        <v>2</v>
      </c>
      <c r="H16" s="70">
        <f>VLOOKUP($A16,data!$A:$BY,71,FALSE)</f>
        <v>12.35</v>
      </c>
      <c r="I16" s="69">
        <f>VLOOKUP($A16,data!$A:$BY,72,FALSE)</f>
        <v>5</v>
      </c>
      <c r="J16" s="70">
        <f>VLOOKUP($A16,data!$A:$BY,73,FALSE)</f>
        <v>11.65</v>
      </c>
      <c r="K16" s="69">
        <f>VLOOKUP($A16,data!$A:$BY,74,FALSE)</f>
        <v>10</v>
      </c>
      <c r="L16" s="70">
        <f>VLOOKUP($A16,data!$A:$BY,75,FALSE)</f>
        <v>10.99</v>
      </c>
      <c r="M16" s="69">
        <f>VLOOKUP($A16,data!$A:$BY,76,FALSE)</f>
        <v>20</v>
      </c>
      <c r="N16" s="70">
        <f>VLOOKUP($A16,data!$A:$BY,77,FALSE)</f>
        <v>9.89</v>
      </c>
      <c r="O16" s="347"/>
      <c r="P16" s="70">
        <f t="shared" si="1"/>
        <v>0</v>
      </c>
      <c r="S16" s="94"/>
    </row>
    <row r="17" spans="1:23" ht="24.75" customHeight="1" thickBot="1" x14ac:dyDescent="0.3">
      <c r="A17" t="s">
        <v>1607</v>
      </c>
      <c r="B17" s="567"/>
      <c r="C17" s="504"/>
      <c r="D17" s="159" t="s">
        <v>1059</v>
      </c>
      <c r="E17" s="106" t="s">
        <v>980</v>
      </c>
      <c r="F17" s="160">
        <f>VLOOKUP($A17,data!$A:$BY,69,FALSE)</f>
        <v>13.25</v>
      </c>
      <c r="G17" s="112">
        <f>VLOOKUP($A17,data!$A:$BY,70,FALSE)</f>
        <v>2</v>
      </c>
      <c r="H17" s="113">
        <f>VLOOKUP($A17,data!$A:$BY,71,FALSE)</f>
        <v>12.35</v>
      </c>
      <c r="I17" s="112">
        <f>VLOOKUP($A17,data!$A:$BY,72,FALSE)</f>
        <v>5</v>
      </c>
      <c r="J17" s="113">
        <f>VLOOKUP($A17,data!$A:$BY,73,FALSE)</f>
        <v>11.65</v>
      </c>
      <c r="K17" s="112">
        <f>VLOOKUP($A17,data!$A:$BY,74,FALSE)</f>
        <v>10</v>
      </c>
      <c r="L17" s="113">
        <f>VLOOKUP($A17,data!$A:$BY,75,FALSE)</f>
        <v>10.99</v>
      </c>
      <c r="M17" s="112">
        <f>VLOOKUP($A17,data!$A:$BY,76,FALSE)</f>
        <v>20</v>
      </c>
      <c r="N17" s="113">
        <f>VLOOKUP($A17,data!$A:$BY,77,FALSE)</f>
        <v>9.89</v>
      </c>
      <c r="O17" s="329"/>
      <c r="P17" s="113">
        <f t="shared" si="1"/>
        <v>0</v>
      </c>
      <c r="S17" s="94"/>
    </row>
    <row r="18" spans="1:23" ht="24.75" customHeight="1" x14ac:dyDescent="0.25">
      <c r="A18" t="s">
        <v>1608</v>
      </c>
      <c r="B18" s="535"/>
      <c r="C18" s="503" t="s">
        <v>1547</v>
      </c>
      <c r="D18" s="77" t="s">
        <v>1058</v>
      </c>
      <c r="E18" s="67" t="s">
        <v>981</v>
      </c>
      <c r="F18" s="68">
        <f>VLOOKUP($A18,data!$A:$BY,69,FALSE)</f>
        <v>12.99</v>
      </c>
      <c r="G18" s="69">
        <f>VLOOKUP($A18,data!$A:$BY,70,FALSE)</f>
        <v>2</v>
      </c>
      <c r="H18" s="70">
        <f>VLOOKUP($A18,data!$A:$BY,71,FALSE)</f>
        <v>11.99</v>
      </c>
      <c r="I18" s="69">
        <f>VLOOKUP($A18,data!$A:$BY,72,FALSE)</f>
        <v>5</v>
      </c>
      <c r="J18" s="70">
        <f>VLOOKUP($A18,data!$A:$BY,73,FALSE)</f>
        <v>10.49</v>
      </c>
      <c r="K18" s="69">
        <f>VLOOKUP($A18,data!$A:$BY,74,FALSE)</f>
        <v>10</v>
      </c>
      <c r="L18" s="70">
        <f>VLOOKUP($A18,data!$A:$BY,75,FALSE)</f>
        <v>9.25</v>
      </c>
      <c r="M18" s="69">
        <f>VLOOKUP($A18,data!$A:$BY,76,FALSE)</f>
        <v>20</v>
      </c>
      <c r="N18" s="70">
        <f>VLOOKUP($A18,data!$A:$BY,77,FALSE)</f>
        <v>8.5500000000000007</v>
      </c>
      <c r="O18" s="347"/>
      <c r="P18" s="70">
        <f t="shared" si="1"/>
        <v>0</v>
      </c>
      <c r="S18" s="94"/>
    </row>
    <row r="19" spans="1:23" ht="24.75" customHeight="1" thickBot="1" x14ac:dyDescent="0.3">
      <c r="A19" t="s">
        <v>1609</v>
      </c>
      <c r="B19" s="567"/>
      <c r="C19" s="504"/>
      <c r="D19" s="159" t="s">
        <v>1059</v>
      </c>
      <c r="E19" s="106" t="s">
        <v>982</v>
      </c>
      <c r="F19" s="160">
        <f>VLOOKUP($A19,data!$A:$BY,69,FALSE)</f>
        <v>12.99</v>
      </c>
      <c r="G19" s="112">
        <f>VLOOKUP($A19,data!$A:$BY,70,FALSE)</f>
        <v>2</v>
      </c>
      <c r="H19" s="113">
        <f>VLOOKUP($A19,data!$A:$BY,71,FALSE)</f>
        <v>11.99</v>
      </c>
      <c r="I19" s="112">
        <f>VLOOKUP($A19,data!$A:$BY,72,FALSE)</f>
        <v>5</v>
      </c>
      <c r="J19" s="113">
        <f>VLOOKUP($A19,data!$A:$BY,73,FALSE)</f>
        <v>10.49</v>
      </c>
      <c r="K19" s="112">
        <f>VLOOKUP($A19,data!$A:$BY,74,FALSE)</f>
        <v>10</v>
      </c>
      <c r="L19" s="113">
        <f>VLOOKUP($A19,data!$A:$BY,75,FALSE)</f>
        <v>9.25</v>
      </c>
      <c r="M19" s="112">
        <f>VLOOKUP($A19,data!$A:$BY,76,FALSE)</f>
        <v>20</v>
      </c>
      <c r="N19" s="113">
        <f>VLOOKUP($A19,data!$A:$BY,77,FALSE)</f>
        <v>8.5500000000000007</v>
      </c>
      <c r="O19" s="329"/>
      <c r="P19" s="113">
        <f t="shared" si="1"/>
        <v>0</v>
      </c>
    </row>
    <row r="20" spans="1:23" ht="16.5" customHeight="1" thickBot="1" x14ac:dyDescent="0.3">
      <c r="A20" s="251"/>
      <c r="B20" s="263"/>
      <c r="C20" s="264"/>
      <c r="D20" s="147"/>
      <c r="E20" s="147"/>
      <c r="F20" s="64"/>
      <c r="G20" s="148"/>
      <c r="H20" s="64"/>
      <c r="I20" s="148"/>
      <c r="J20" s="64"/>
      <c r="K20" s="148"/>
      <c r="L20" s="64"/>
      <c r="M20" s="148"/>
      <c r="N20" s="64"/>
      <c r="O20" s="147"/>
      <c r="P20" s="64"/>
    </row>
    <row r="21" spans="1:23" ht="24.75" customHeight="1" x14ac:dyDescent="0.25">
      <c r="A21" t="s">
        <v>1610</v>
      </c>
      <c r="B21" s="535"/>
      <c r="C21" s="503" t="s">
        <v>1119</v>
      </c>
      <c r="D21" s="77" t="s">
        <v>1058</v>
      </c>
      <c r="E21" s="67" t="s">
        <v>1005</v>
      </c>
      <c r="F21" s="68">
        <f>VLOOKUP($A21,data!$A:$BY,69,FALSE)</f>
        <v>20.49</v>
      </c>
      <c r="G21" s="69">
        <f>VLOOKUP($A21,data!$A:$BY,70,FALSE)</f>
        <v>2</v>
      </c>
      <c r="H21" s="70">
        <f>VLOOKUP($A21,data!$A:$BY,71,FALSE)</f>
        <v>18.489999999999998</v>
      </c>
      <c r="I21" s="69">
        <f>VLOOKUP($A21,data!$A:$BY,72,FALSE)</f>
        <v>4</v>
      </c>
      <c r="J21" s="70">
        <f>VLOOKUP($A21,data!$A:$BY,73,FALSE)</f>
        <v>17.489999999999998</v>
      </c>
      <c r="K21" s="69">
        <f>VLOOKUP($A21,data!$A:$BY,74,FALSE)</f>
        <v>8</v>
      </c>
      <c r="L21" s="70">
        <f>VLOOKUP($A21,data!$A:$BY,75,FALSE)</f>
        <v>15.99</v>
      </c>
      <c r="M21" s="69">
        <f>VLOOKUP($A21,data!$A:$BY,76,FALSE)</f>
        <v>10</v>
      </c>
      <c r="N21" s="70">
        <f>VLOOKUP($A21,data!$A:$BY,77,FALSE)</f>
        <v>14.65</v>
      </c>
      <c r="O21" s="347"/>
      <c r="P21" s="70">
        <f t="shared" ref="P21:P31" si="2">IF(O21=0,0,IF(O21&gt;(M21-1),(N21*O21),IF(O21&gt;(K21-1),(L21*O21),IF(O21&gt;(I21-1),(J21*O21),IF(O21&gt;(G21-1),(H21*O21),F21*O21)))))</f>
        <v>0</v>
      </c>
      <c r="R21" s="94"/>
      <c r="S21" s="94"/>
      <c r="T21" s="94"/>
      <c r="U21" s="94"/>
      <c r="V21" s="94"/>
      <c r="W21" s="94"/>
    </row>
    <row r="22" spans="1:23" ht="24.75" customHeight="1" thickBot="1" x14ac:dyDescent="0.3">
      <c r="A22" t="s">
        <v>1611</v>
      </c>
      <c r="B22" s="567"/>
      <c r="C22" s="504"/>
      <c r="D22" s="159" t="s">
        <v>1059</v>
      </c>
      <c r="E22" s="106" t="s">
        <v>1006</v>
      </c>
      <c r="F22" s="160">
        <f>VLOOKUP($A22,data!$A:$BY,69,FALSE)</f>
        <v>20.49</v>
      </c>
      <c r="G22" s="112">
        <f>VLOOKUP($A22,data!$A:$BY,70,FALSE)</f>
        <v>2</v>
      </c>
      <c r="H22" s="113">
        <f>VLOOKUP($A22,data!$A:$BY,71,FALSE)</f>
        <v>18.489999999999998</v>
      </c>
      <c r="I22" s="112">
        <f>VLOOKUP($A22,data!$A:$BY,72,FALSE)</f>
        <v>4</v>
      </c>
      <c r="J22" s="113">
        <f>VLOOKUP($A22,data!$A:$BY,73,FALSE)</f>
        <v>17.489999999999998</v>
      </c>
      <c r="K22" s="112">
        <f>VLOOKUP($A22,data!$A:$BY,74,FALSE)</f>
        <v>8</v>
      </c>
      <c r="L22" s="113">
        <f>VLOOKUP($A22,data!$A:$BY,75,FALSE)</f>
        <v>15.99</v>
      </c>
      <c r="M22" s="112">
        <f>VLOOKUP($A22,data!$A:$BY,76,FALSE)</f>
        <v>10</v>
      </c>
      <c r="N22" s="113">
        <f>VLOOKUP($A22,data!$A:$BY,77,FALSE)</f>
        <v>14.65</v>
      </c>
      <c r="O22" s="329"/>
      <c r="P22" s="113">
        <f t="shared" si="2"/>
        <v>0</v>
      </c>
      <c r="R22" s="94"/>
      <c r="S22" s="94"/>
      <c r="T22" s="94"/>
      <c r="U22" s="94"/>
      <c r="V22" s="94"/>
      <c r="W22" s="94"/>
    </row>
    <row r="23" spans="1:23" ht="24.75" customHeight="1" x14ac:dyDescent="0.25">
      <c r="A23" t="s">
        <v>1612</v>
      </c>
      <c r="B23" s="535"/>
      <c r="C23" s="503" t="s">
        <v>1121</v>
      </c>
      <c r="D23" s="77" t="s">
        <v>1058</v>
      </c>
      <c r="E23" s="67" t="s">
        <v>1003</v>
      </c>
      <c r="F23" s="68">
        <f>VLOOKUP($A23,data!$A:$BY,69,FALSE)</f>
        <v>18.989999999999998</v>
      </c>
      <c r="G23" s="69">
        <f>VLOOKUP($A23,data!$A:$BY,70,FALSE)</f>
        <v>2</v>
      </c>
      <c r="H23" s="70">
        <f>VLOOKUP($A23,data!$A:$BY,71,FALSE)</f>
        <v>16.989999999999998</v>
      </c>
      <c r="I23" s="69">
        <f>VLOOKUP($A23,data!$A:$BY,72,FALSE)</f>
        <v>4</v>
      </c>
      <c r="J23" s="70">
        <f>VLOOKUP($A23,data!$A:$BY,73,FALSE)</f>
        <v>15.99</v>
      </c>
      <c r="K23" s="69">
        <f>VLOOKUP($A23,data!$A:$BY,74,FALSE)</f>
        <v>8</v>
      </c>
      <c r="L23" s="70">
        <f>VLOOKUP($A23,data!$A:$BY,75,FALSE)</f>
        <v>14.75</v>
      </c>
      <c r="M23" s="69">
        <f>VLOOKUP($A23,data!$A:$BY,76,FALSE)</f>
        <v>10</v>
      </c>
      <c r="N23" s="70">
        <f>VLOOKUP($A23,data!$A:$BY,77,FALSE)</f>
        <v>13.35</v>
      </c>
      <c r="O23" s="347"/>
      <c r="P23" s="70">
        <f t="shared" si="2"/>
        <v>0</v>
      </c>
      <c r="R23" s="94"/>
      <c r="S23" s="94"/>
      <c r="T23" s="94"/>
      <c r="U23" s="94"/>
      <c r="V23" s="94"/>
      <c r="W23" s="94"/>
    </row>
    <row r="24" spans="1:23" ht="24.75" customHeight="1" thickBot="1" x14ac:dyDescent="0.3">
      <c r="A24" t="s">
        <v>1613</v>
      </c>
      <c r="B24" s="567"/>
      <c r="C24" s="504"/>
      <c r="D24" s="159" t="s">
        <v>1059</v>
      </c>
      <c r="E24" s="106" t="s">
        <v>1004</v>
      </c>
      <c r="F24" s="160">
        <f>VLOOKUP($A24,data!$A:$BY,69,FALSE)</f>
        <v>18.989999999999998</v>
      </c>
      <c r="G24" s="112">
        <f>VLOOKUP($A24,data!$A:$BY,70,FALSE)</f>
        <v>2</v>
      </c>
      <c r="H24" s="113">
        <f>VLOOKUP($A24,data!$A:$BY,71,FALSE)</f>
        <v>16.989999999999998</v>
      </c>
      <c r="I24" s="112">
        <f>VLOOKUP($A24,data!$A:$BY,72,FALSE)</f>
        <v>4</v>
      </c>
      <c r="J24" s="113">
        <f>VLOOKUP($A24,data!$A:$BY,73,FALSE)</f>
        <v>15.99</v>
      </c>
      <c r="K24" s="112">
        <f>VLOOKUP($A24,data!$A:$BY,74,FALSE)</f>
        <v>8</v>
      </c>
      <c r="L24" s="113">
        <f>VLOOKUP($A24,data!$A:$BY,75,FALSE)</f>
        <v>14.75</v>
      </c>
      <c r="M24" s="112">
        <f>VLOOKUP($A24,data!$A:$BY,76,FALSE)</f>
        <v>10</v>
      </c>
      <c r="N24" s="113">
        <f>VLOOKUP($A24,data!$A:$BY,77,FALSE)</f>
        <v>13.35</v>
      </c>
      <c r="O24" s="329"/>
      <c r="P24" s="113">
        <f t="shared" si="2"/>
        <v>0</v>
      </c>
      <c r="R24" s="94"/>
      <c r="S24" s="94"/>
      <c r="T24" s="94"/>
      <c r="U24" s="94"/>
      <c r="V24" s="94"/>
      <c r="W24" s="94"/>
    </row>
    <row r="25" spans="1:23" ht="49.5" customHeight="1" thickBot="1" x14ac:dyDescent="0.3">
      <c r="A25" t="s">
        <v>1614</v>
      </c>
      <c r="B25" s="206"/>
      <c r="C25" s="208" t="s">
        <v>1140</v>
      </c>
      <c r="D25" s="159" t="s">
        <v>1059</v>
      </c>
      <c r="E25" s="106" t="s">
        <v>998</v>
      </c>
      <c r="F25" s="160">
        <f>VLOOKUP($A25,data!$A:$BY,69,FALSE)</f>
        <v>13.59</v>
      </c>
      <c r="G25" s="112">
        <f>VLOOKUP($A25,data!$A:$BY,70,FALSE)</f>
        <v>2</v>
      </c>
      <c r="H25" s="113">
        <f>VLOOKUP($A25,data!$A:$BY,71,FALSE)</f>
        <v>12.49</v>
      </c>
      <c r="I25" s="112">
        <f>VLOOKUP($A25,data!$A:$BY,72,FALSE)</f>
        <v>5</v>
      </c>
      <c r="J25" s="113">
        <f>VLOOKUP($A25,data!$A:$BY,73,FALSE)</f>
        <v>11.75</v>
      </c>
      <c r="K25" s="112">
        <f>VLOOKUP($A25,data!$A:$BY,74,FALSE)</f>
        <v>10</v>
      </c>
      <c r="L25" s="113">
        <f>VLOOKUP($A25,data!$A:$BY,75,FALSE)</f>
        <v>10.99</v>
      </c>
      <c r="M25" s="112">
        <f>VLOOKUP($A25,data!$A:$BY,76,FALSE)</f>
        <v>20</v>
      </c>
      <c r="N25" s="113">
        <f>VLOOKUP($A25,data!$A:$BY,77,FALSE)</f>
        <v>10</v>
      </c>
      <c r="O25" s="329"/>
      <c r="P25" s="113">
        <f t="shared" si="2"/>
        <v>0</v>
      </c>
      <c r="R25" s="94"/>
      <c r="S25" s="94"/>
      <c r="T25" s="94"/>
      <c r="U25" s="94"/>
      <c r="V25" s="94"/>
      <c r="W25" s="94"/>
    </row>
    <row r="26" spans="1:23" ht="24.75" customHeight="1" x14ac:dyDescent="0.25">
      <c r="A26" t="s">
        <v>1615</v>
      </c>
      <c r="B26" s="535"/>
      <c r="C26" s="503" t="s">
        <v>1141</v>
      </c>
      <c r="D26" s="77" t="s">
        <v>1058</v>
      </c>
      <c r="E26" s="67" t="s">
        <v>999</v>
      </c>
      <c r="F26" s="68">
        <f>VLOOKUP($A26,data!$A:$BY,69,FALSE)</f>
        <v>15.99</v>
      </c>
      <c r="G26" s="69">
        <f>VLOOKUP($A26,data!$A:$BY,70,FALSE)</f>
        <v>2</v>
      </c>
      <c r="H26" s="70">
        <f>VLOOKUP($A26,data!$A:$BY,71,FALSE)</f>
        <v>14.99</v>
      </c>
      <c r="I26" s="69">
        <f>VLOOKUP($A26,data!$A:$BY,72,FALSE)</f>
        <v>5</v>
      </c>
      <c r="J26" s="70">
        <f>VLOOKUP($A26,data!$A:$BY,73,FALSE)</f>
        <v>13.99</v>
      </c>
      <c r="K26" s="69">
        <f>VLOOKUP($A26,data!$A:$BY,74,FALSE)</f>
        <v>10</v>
      </c>
      <c r="L26" s="70">
        <f>VLOOKUP($A26,data!$A:$BY,75,FALSE)</f>
        <v>12.99</v>
      </c>
      <c r="M26" s="69">
        <f>VLOOKUP($A26,data!$A:$BY,76,FALSE)</f>
        <v>20</v>
      </c>
      <c r="N26" s="70">
        <f>VLOOKUP($A26,data!$A:$BY,77,FALSE)</f>
        <v>11.99</v>
      </c>
      <c r="O26" s="347"/>
      <c r="P26" s="70">
        <f t="shared" si="2"/>
        <v>0</v>
      </c>
      <c r="R26" s="94"/>
      <c r="S26" s="94"/>
      <c r="T26" s="94"/>
      <c r="U26" s="94"/>
      <c r="V26" s="94"/>
      <c r="W26" s="94"/>
    </row>
    <row r="27" spans="1:23" ht="24.75" customHeight="1" thickBot="1" x14ac:dyDescent="0.3">
      <c r="A27" t="s">
        <v>1616</v>
      </c>
      <c r="B27" s="567"/>
      <c r="C27" s="504"/>
      <c r="D27" s="159" t="s">
        <v>1059</v>
      </c>
      <c r="E27" s="106" t="s">
        <v>1000</v>
      </c>
      <c r="F27" s="160">
        <f>VLOOKUP($A27,data!$A:$BY,69,FALSE)</f>
        <v>15.99</v>
      </c>
      <c r="G27" s="112">
        <f>VLOOKUP($A27,data!$A:$BY,70,FALSE)</f>
        <v>2</v>
      </c>
      <c r="H27" s="113">
        <f>VLOOKUP($A27,data!$A:$BY,71,FALSE)</f>
        <v>14.99</v>
      </c>
      <c r="I27" s="112">
        <f>VLOOKUP($A27,data!$A:$BY,72,FALSE)</f>
        <v>5</v>
      </c>
      <c r="J27" s="113">
        <f>VLOOKUP($A27,data!$A:$BY,73,FALSE)</f>
        <v>13.99</v>
      </c>
      <c r="K27" s="112">
        <f>VLOOKUP($A27,data!$A:$BY,74,FALSE)</f>
        <v>10</v>
      </c>
      <c r="L27" s="113">
        <f>VLOOKUP($A27,data!$A:$BY,75,FALSE)</f>
        <v>12.99</v>
      </c>
      <c r="M27" s="112">
        <f>VLOOKUP($A27,data!$A:$BY,76,FALSE)</f>
        <v>20</v>
      </c>
      <c r="N27" s="113">
        <f>VLOOKUP($A27,data!$A:$BY,77,FALSE)</f>
        <v>11.99</v>
      </c>
      <c r="O27" s="329"/>
      <c r="P27" s="113">
        <f t="shared" si="2"/>
        <v>0</v>
      </c>
      <c r="R27" s="94"/>
      <c r="S27" s="94"/>
      <c r="T27" s="94"/>
      <c r="U27" s="94"/>
      <c r="V27" s="94"/>
      <c r="W27" s="94"/>
    </row>
    <row r="28" spans="1:23" ht="24.75" customHeight="1" x14ac:dyDescent="0.25">
      <c r="A28" t="s">
        <v>1617</v>
      </c>
      <c r="B28" s="535"/>
      <c r="C28" s="503" t="s">
        <v>1142</v>
      </c>
      <c r="D28" s="77" t="s">
        <v>1058</v>
      </c>
      <c r="E28" s="67" t="s">
        <v>994</v>
      </c>
      <c r="F28" s="68">
        <f>VLOOKUP($A28,data!$A:$BY,69,FALSE)</f>
        <v>15.99</v>
      </c>
      <c r="G28" s="69">
        <f>VLOOKUP($A28,data!$A:$BY,70,FALSE)</f>
        <v>2</v>
      </c>
      <c r="H28" s="70">
        <f>VLOOKUP($A28,data!$A:$BY,71,FALSE)</f>
        <v>14.99</v>
      </c>
      <c r="I28" s="69">
        <f>VLOOKUP($A28,data!$A:$BY,72,FALSE)</f>
        <v>5</v>
      </c>
      <c r="J28" s="70">
        <f>VLOOKUP($A28,data!$A:$BY,73,FALSE)</f>
        <v>13.99</v>
      </c>
      <c r="K28" s="69">
        <f>VLOOKUP($A28,data!$A:$BY,74,FALSE)</f>
        <v>10</v>
      </c>
      <c r="L28" s="70">
        <f>VLOOKUP($A28,data!$A:$BY,75,FALSE)</f>
        <v>12.99</v>
      </c>
      <c r="M28" s="69">
        <f>VLOOKUP($A28,data!$A:$BY,76,FALSE)</f>
        <v>20</v>
      </c>
      <c r="N28" s="70">
        <f>VLOOKUP($A28,data!$A:$BY,77,FALSE)</f>
        <v>10.99</v>
      </c>
      <c r="O28" s="347"/>
      <c r="P28" s="70">
        <f t="shared" si="2"/>
        <v>0</v>
      </c>
      <c r="R28" s="94"/>
      <c r="S28" s="94"/>
      <c r="T28" s="94"/>
      <c r="U28" s="94"/>
      <c r="V28" s="94"/>
      <c r="W28" s="94"/>
    </row>
    <row r="29" spans="1:23" ht="24.75" customHeight="1" thickBot="1" x14ac:dyDescent="0.3">
      <c r="A29" t="s">
        <v>1618</v>
      </c>
      <c r="B29" s="567"/>
      <c r="C29" s="504"/>
      <c r="D29" s="159" t="s">
        <v>1059</v>
      </c>
      <c r="E29" s="106" t="s">
        <v>995</v>
      </c>
      <c r="F29" s="160">
        <f>VLOOKUP($A29,data!$A:$BY,69,FALSE)</f>
        <v>15.99</v>
      </c>
      <c r="G29" s="112">
        <f>VLOOKUP($A29,data!$A:$BY,70,FALSE)</f>
        <v>2</v>
      </c>
      <c r="H29" s="113">
        <f>VLOOKUP($A29,data!$A:$BY,71,FALSE)</f>
        <v>14.99</v>
      </c>
      <c r="I29" s="112">
        <f>VLOOKUP($A29,data!$A:$BY,72,FALSE)</f>
        <v>5</v>
      </c>
      <c r="J29" s="113">
        <f>VLOOKUP($A29,data!$A:$BY,73,FALSE)</f>
        <v>13.99</v>
      </c>
      <c r="K29" s="112">
        <f>VLOOKUP($A29,data!$A:$BY,74,FALSE)</f>
        <v>10</v>
      </c>
      <c r="L29" s="113">
        <f>VLOOKUP($A29,data!$A:$BY,75,FALSE)</f>
        <v>12.99</v>
      </c>
      <c r="M29" s="112">
        <f>VLOOKUP($A29,data!$A:$BY,76,FALSE)</f>
        <v>20</v>
      </c>
      <c r="N29" s="113">
        <f>VLOOKUP($A29,data!$A:$BY,77,FALSE)</f>
        <v>10.99</v>
      </c>
      <c r="O29" s="329"/>
      <c r="P29" s="113">
        <f t="shared" si="2"/>
        <v>0</v>
      </c>
      <c r="R29" s="94"/>
      <c r="S29" s="94"/>
      <c r="T29" s="94"/>
      <c r="U29" s="94"/>
      <c r="V29" s="94"/>
      <c r="W29" s="94"/>
    </row>
    <row r="30" spans="1:23" ht="24.75" customHeight="1" x14ac:dyDescent="0.25">
      <c r="A30" t="s">
        <v>1619</v>
      </c>
      <c r="B30" s="535"/>
      <c r="C30" s="503" t="s">
        <v>1143</v>
      </c>
      <c r="D30" s="77" t="s">
        <v>1058</v>
      </c>
      <c r="E30" s="67" t="s">
        <v>996</v>
      </c>
      <c r="F30" s="68">
        <f>VLOOKUP($A30,data!$A:$BY,69,FALSE)</f>
        <v>15.99</v>
      </c>
      <c r="G30" s="69">
        <f>VLOOKUP($A30,data!$A:$BY,70,FALSE)</f>
        <v>2</v>
      </c>
      <c r="H30" s="70">
        <f>VLOOKUP($A30,data!$A:$BY,71,FALSE)</f>
        <v>14.99</v>
      </c>
      <c r="I30" s="69">
        <f>VLOOKUP($A30,data!$A:$BY,72,FALSE)</f>
        <v>5</v>
      </c>
      <c r="J30" s="70">
        <f>VLOOKUP($A30,data!$A:$BY,73,FALSE)</f>
        <v>13.99</v>
      </c>
      <c r="K30" s="69">
        <f>VLOOKUP($A30,data!$A:$BY,74,FALSE)</f>
        <v>10</v>
      </c>
      <c r="L30" s="70">
        <f>VLOOKUP($A30,data!$A:$BY,75,FALSE)</f>
        <v>12.99</v>
      </c>
      <c r="M30" s="69">
        <f>VLOOKUP($A30,data!$A:$BY,76,FALSE)</f>
        <v>20</v>
      </c>
      <c r="N30" s="70">
        <f>VLOOKUP($A30,data!$A:$BY,77,FALSE)</f>
        <v>11.99</v>
      </c>
      <c r="O30" s="347"/>
      <c r="P30" s="70">
        <f t="shared" si="2"/>
        <v>0</v>
      </c>
      <c r="R30" s="94"/>
      <c r="S30" s="94"/>
      <c r="T30" s="94"/>
      <c r="U30" s="94"/>
      <c r="V30" s="94"/>
      <c r="W30" s="94"/>
    </row>
    <row r="31" spans="1:23" ht="24.75" customHeight="1" thickBot="1" x14ac:dyDescent="0.3">
      <c r="A31" t="s">
        <v>1620</v>
      </c>
      <c r="B31" s="567"/>
      <c r="C31" s="504"/>
      <c r="D31" s="159" t="s">
        <v>1059</v>
      </c>
      <c r="E31" s="106" t="s">
        <v>997</v>
      </c>
      <c r="F31" s="160">
        <f>VLOOKUP($A31,data!$A:$BY,69,FALSE)</f>
        <v>15.99</v>
      </c>
      <c r="G31" s="112">
        <f>VLOOKUP($A31,data!$A:$BY,70,FALSE)</f>
        <v>2</v>
      </c>
      <c r="H31" s="113">
        <f>VLOOKUP($A31,data!$A:$BY,71,FALSE)</f>
        <v>14.99</v>
      </c>
      <c r="I31" s="112">
        <f>VLOOKUP($A31,data!$A:$BY,72,FALSE)</f>
        <v>5</v>
      </c>
      <c r="J31" s="113">
        <f>VLOOKUP($A31,data!$A:$BY,73,FALSE)</f>
        <v>13.99</v>
      </c>
      <c r="K31" s="112">
        <f>VLOOKUP($A31,data!$A:$BY,74,FALSE)</f>
        <v>10</v>
      </c>
      <c r="L31" s="113">
        <f>VLOOKUP($A31,data!$A:$BY,75,FALSE)</f>
        <v>12.99</v>
      </c>
      <c r="M31" s="112">
        <f>VLOOKUP($A31,data!$A:$BY,76,FALSE)</f>
        <v>20</v>
      </c>
      <c r="N31" s="113">
        <f>VLOOKUP($A31,data!$A:$BY,77,FALSE)</f>
        <v>11.99</v>
      </c>
      <c r="O31" s="329"/>
      <c r="P31" s="113">
        <f t="shared" si="2"/>
        <v>0</v>
      </c>
      <c r="R31" s="94"/>
      <c r="S31" s="94"/>
      <c r="T31" s="94"/>
      <c r="U31" s="94"/>
      <c r="V31" s="94"/>
      <c r="W31" s="94"/>
    </row>
    <row r="32" spans="1:23" ht="16.5" customHeight="1" thickBot="1" x14ac:dyDescent="0.3">
      <c r="A32" s="251"/>
      <c r="B32" s="263"/>
      <c r="C32" s="264"/>
      <c r="D32" s="147"/>
      <c r="E32" s="147"/>
      <c r="F32" s="64"/>
      <c r="G32" s="148"/>
      <c r="H32" s="64"/>
      <c r="I32" s="148"/>
      <c r="J32" s="64"/>
      <c r="K32" s="148"/>
      <c r="L32" s="64"/>
      <c r="M32" s="148"/>
      <c r="N32" s="64"/>
      <c r="O32" s="147"/>
      <c r="P32" s="64"/>
    </row>
    <row r="33" spans="1:23" ht="24.75" customHeight="1" x14ac:dyDescent="0.25">
      <c r="A33" t="s">
        <v>1621</v>
      </c>
      <c r="B33" s="535"/>
      <c r="C33" s="503" t="s">
        <v>1138</v>
      </c>
      <c r="D33" s="77" t="s">
        <v>1058</v>
      </c>
      <c r="E33" s="67" t="s">
        <v>985</v>
      </c>
      <c r="F33" s="68">
        <f>VLOOKUP($A33,data!$A:$BY,69,FALSE)</f>
        <v>7.99</v>
      </c>
      <c r="G33" s="69">
        <f>VLOOKUP($A33,data!$A:$BY,70,FALSE)</f>
        <v>2</v>
      </c>
      <c r="H33" s="70">
        <f>VLOOKUP($A33,data!$A:$BY,71,FALSE)</f>
        <v>7.49</v>
      </c>
      <c r="I33" s="69">
        <f>VLOOKUP($A33,data!$A:$BY,72,FALSE)</f>
        <v>4</v>
      </c>
      <c r="J33" s="70">
        <f>VLOOKUP($A33,data!$A:$BY,73,FALSE)</f>
        <v>6.99</v>
      </c>
      <c r="K33" s="69">
        <f>VLOOKUP($A33,data!$A:$BY,74,FALSE)</f>
        <v>10</v>
      </c>
      <c r="L33" s="70">
        <f>VLOOKUP($A33,data!$A:$BY,75,FALSE)</f>
        <v>5.99</v>
      </c>
      <c r="M33" s="69">
        <f>VLOOKUP($A33,data!$A:$BY,76,FALSE)</f>
        <v>20</v>
      </c>
      <c r="N33" s="70">
        <f>VLOOKUP($A33,data!$A:$BY,77,FALSE)</f>
        <v>5.15</v>
      </c>
      <c r="O33" s="347"/>
      <c r="P33" s="70">
        <f>IF(O33=0,0,IF(O33&gt;(M33-1),(N33*O33),IF(O33&gt;(K33-1),(L33*O33),IF(O33&gt;(I33-1),(J33*O33),IF(O33&gt;(G33-1),(H33*O33),F33*O33)))))</f>
        <v>0</v>
      </c>
      <c r="R33" s="94"/>
      <c r="S33" s="94"/>
      <c r="T33" s="94"/>
      <c r="U33" s="94"/>
      <c r="V33" s="94"/>
      <c r="W33" s="94"/>
    </row>
    <row r="34" spans="1:23" ht="24.75" customHeight="1" thickBot="1" x14ac:dyDescent="0.3">
      <c r="A34" t="s">
        <v>1622</v>
      </c>
      <c r="B34" s="567"/>
      <c r="C34" s="504"/>
      <c r="D34" s="159" t="s">
        <v>1059</v>
      </c>
      <c r="E34" s="106" t="s">
        <v>986</v>
      </c>
      <c r="F34" s="160">
        <f>VLOOKUP($A34,data!$A:$BY,69,FALSE)</f>
        <v>7.99</v>
      </c>
      <c r="G34" s="112">
        <f>VLOOKUP($A34,data!$A:$BY,70,FALSE)</f>
        <v>2</v>
      </c>
      <c r="H34" s="113">
        <f>VLOOKUP($A34,data!$A:$BY,71,FALSE)</f>
        <v>7.49</v>
      </c>
      <c r="I34" s="112">
        <f>VLOOKUP($A34,data!$A:$BY,72,FALSE)</f>
        <v>4</v>
      </c>
      <c r="J34" s="113">
        <f>VLOOKUP($A34,data!$A:$BY,73,FALSE)</f>
        <v>6.99</v>
      </c>
      <c r="K34" s="112">
        <f>VLOOKUP($A34,data!$A:$BY,74,FALSE)</f>
        <v>10</v>
      </c>
      <c r="L34" s="113">
        <f>VLOOKUP($A34,data!$A:$BY,75,FALSE)</f>
        <v>5.99</v>
      </c>
      <c r="M34" s="112">
        <f>VLOOKUP($A34,data!$A:$BY,76,FALSE)</f>
        <v>20</v>
      </c>
      <c r="N34" s="113">
        <f>VLOOKUP($A34,data!$A:$BY,77,FALSE)</f>
        <v>5.15</v>
      </c>
      <c r="O34" s="329"/>
      <c r="P34" s="113">
        <f>IF(O34=0,0,IF(O34&gt;(M34-1),(N34*O34),IF(O34&gt;(K34-1),(L34*O34),IF(O34&gt;(I34-1),(J34*O34),IF(O34&gt;(G34-1),(H34*O34),F34*O34)))))</f>
        <v>0</v>
      </c>
      <c r="R34" s="94"/>
      <c r="S34" s="94"/>
      <c r="T34" s="94"/>
      <c r="U34" s="94"/>
      <c r="V34" s="94"/>
      <c r="W34" s="94"/>
    </row>
    <row r="35" spans="1:23" ht="24.75" customHeight="1" x14ac:dyDescent="0.25">
      <c r="A35" t="s">
        <v>1623</v>
      </c>
      <c r="B35" s="535"/>
      <c r="C35" s="503" t="s">
        <v>1139</v>
      </c>
      <c r="D35" s="77" t="s">
        <v>1058</v>
      </c>
      <c r="E35" s="67" t="s">
        <v>992</v>
      </c>
      <c r="F35" s="68">
        <f>VLOOKUP($A35,data!$A:$BY,69,FALSE)</f>
        <v>13.85</v>
      </c>
      <c r="G35" s="69">
        <f>VLOOKUP($A35,data!$A:$BY,70,FALSE)</f>
        <v>2</v>
      </c>
      <c r="H35" s="70">
        <f>VLOOKUP($A35,data!$A:$BY,71,FALSE)</f>
        <v>13.84</v>
      </c>
      <c r="I35" s="69">
        <f>VLOOKUP($A35,data!$A:$BY,72,FALSE)</f>
        <v>4</v>
      </c>
      <c r="J35" s="70">
        <f>VLOOKUP($A35,data!$A:$BY,73,FALSE)</f>
        <v>13.5</v>
      </c>
      <c r="K35" s="69">
        <f>VLOOKUP($A35,data!$A:$BY,74,FALSE)</f>
        <v>8</v>
      </c>
      <c r="L35" s="70">
        <f>VLOOKUP($A35,data!$A:$BY,75,FALSE)</f>
        <v>13</v>
      </c>
      <c r="M35" s="69">
        <f>VLOOKUP($A35,data!$A:$BY,76,FALSE)</f>
        <v>10</v>
      </c>
      <c r="N35" s="70">
        <f>VLOOKUP($A35,data!$A:$BY,77,FALSE)</f>
        <v>10.99</v>
      </c>
      <c r="O35" s="347"/>
      <c r="P35" s="70">
        <f>IF(O35=0,0,IF(O35&gt;(M35-1),(N35*O35),IF(O35&gt;(K35-1),(L35*O35),IF(O35&gt;(I35-1),(J35*O35),IF(O35&gt;(G35-1),(H35*O35),F35*O35)))))</f>
        <v>0</v>
      </c>
      <c r="R35" s="94"/>
      <c r="S35" s="94"/>
      <c r="T35" s="94"/>
      <c r="U35" s="94"/>
      <c r="V35" s="94"/>
      <c r="W35" s="94"/>
    </row>
    <row r="36" spans="1:23" ht="24.75" customHeight="1" thickBot="1" x14ac:dyDescent="0.3">
      <c r="A36" t="s">
        <v>1624</v>
      </c>
      <c r="B36" s="567"/>
      <c r="C36" s="504"/>
      <c r="D36" s="159" t="s">
        <v>1059</v>
      </c>
      <c r="E36" s="106" t="s">
        <v>993</v>
      </c>
      <c r="F36" s="160">
        <f>VLOOKUP($A36,data!$A:$BY,69,FALSE)</f>
        <v>13.85</v>
      </c>
      <c r="G36" s="112">
        <f>VLOOKUP($A36,data!$A:$BY,70,FALSE)</f>
        <v>2</v>
      </c>
      <c r="H36" s="113">
        <f>VLOOKUP($A36,data!$A:$BY,71,FALSE)</f>
        <v>13.84</v>
      </c>
      <c r="I36" s="112">
        <f>VLOOKUP($A36,data!$A:$BY,72,FALSE)</f>
        <v>4</v>
      </c>
      <c r="J36" s="113">
        <f>VLOOKUP($A36,data!$A:$BY,73,FALSE)</f>
        <v>13.5</v>
      </c>
      <c r="K36" s="112">
        <f>VLOOKUP($A36,data!$A:$BY,74,FALSE)</f>
        <v>8</v>
      </c>
      <c r="L36" s="113">
        <f>VLOOKUP($A36,data!$A:$BY,75,FALSE)</f>
        <v>13</v>
      </c>
      <c r="M36" s="112">
        <f>VLOOKUP($A36,data!$A:$BY,76,FALSE)</f>
        <v>10</v>
      </c>
      <c r="N36" s="113">
        <f>VLOOKUP($A36,data!$A:$BY,77,FALSE)</f>
        <v>10.99</v>
      </c>
      <c r="O36" s="329"/>
      <c r="P36" s="113">
        <f>IF(O36=0,0,IF(O36&gt;(M36-1),(N36*O36),IF(O36&gt;(K36-1),(L36*O36),IF(O36&gt;(I36-1),(J36*O36),IF(O36&gt;(G36-1),(H36*O36),F36*O36)))))</f>
        <v>0</v>
      </c>
      <c r="R36" s="94"/>
      <c r="S36" s="94"/>
      <c r="T36" s="94"/>
      <c r="U36" s="94"/>
      <c r="V36" s="94"/>
      <c r="W36" s="94"/>
    </row>
    <row r="37" spans="1:23" ht="24.75" customHeight="1" x14ac:dyDescent="0.25">
      <c r="A37" t="s">
        <v>1625</v>
      </c>
      <c r="B37" s="554"/>
      <c r="C37" s="503" t="s">
        <v>1117</v>
      </c>
      <c r="D37" s="77" t="s">
        <v>1058</v>
      </c>
      <c r="E37" s="67" t="s">
        <v>1001</v>
      </c>
      <c r="F37" s="68">
        <f>VLOOKUP($A37,data!$A:$BY,69,FALSE)</f>
        <v>5.29</v>
      </c>
      <c r="G37" s="69">
        <f>VLOOKUP($A37,data!$A:$BY,70,FALSE)</f>
        <v>2</v>
      </c>
      <c r="H37" s="70">
        <f>VLOOKUP($A37,data!$A:$BY,71,FALSE)</f>
        <v>4.99</v>
      </c>
      <c r="I37" s="69">
        <f>VLOOKUP($A37,data!$A:$BY,72,FALSE)</f>
        <v>5</v>
      </c>
      <c r="J37" s="70">
        <f>VLOOKUP($A37,data!$A:$BY,73,FALSE)</f>
        <v>4.49</v>
      </c>
      <c r="K37" s="69">
        <f>VLOOKUP($A37,data!$A:$BY,74,FALSE)</f>
        <v>10</v>
      </c>
      <c r="L37" s="70">
        <f>VLOOKUP($A37,data!$A:$BY,75,FALSE)</f>
        <v>3.99</v>
      </c>
      <c r="M37" s="69">
        <f>VLOOKUP($A37,data!$A:$BY,76,FALSE)</f>
        <v>15</v>
      </c>
      <c r="N37" s="70">
        <f>VLOOKUP($A37,data!$A:$BY,77,FALSE)</f>
        <v>3.39</v>
      </c>
      <c r="O37" s="347"/>
      <c r="P37" s="70">
        <f t="shared" ref="P37:P39" si="3">IF(O37=0,0,IF(O37&gt;(M37-1),(N37*O37),IF(O37&gt;(K37-1),(L37*O37),IF(O37&gt;(I37-1),(J37*O37),IF(O37&gt;(G37-1),(H37*O37),F37*O37)))))</f>
        <v>0</v>
      </c>
      <c r="R37" s="94"/>
      <c r="S37" s="94"/>
      <c r="T37" s="94"/>
      <c r="U37" s="94"/>
      <c r="V37" s="94"/>
      <c r="W37" s="94"/>
    </row>
    <row r="38" spans="1:23" ht="24.75" customHeight="1" thickBot="1" x14ac:dyDescent="0.3">
      <c r="A38" t="s">
        <v>1626</v>
      </c>
      <c r="B38" s="560"/>
      <c r="C38" s="504"/>
      <c r="D38" s="159" t="s">
        <v>1059</v>
      </c>
      <c r="E38" s="106" t="s">
        <v>1002</v>
      </c>
      <c r="F38" s="160">
        <f>VLOOKUP($A38,data!$A:$BY,69,FALSE)</f>
        <v>5.29</v>
      </c>
      <c r="G38" s="112">
        <f>VLOOKUP($A38,data!$A:$BY,70,FALSE)</f>
        <v>2</v>
      </c>
      <c r="H38" s="113">
        <f>VLOOKUP($A38,data!$A:$BY,71,FALSE)</f>
        <v>4.99</v>
      </c>
      <c r="I38" s="112">
        <f>VLOOKUP($A38,data!$A:$BY,72,FALSE)</f>
        <v>5</v>
      </c>
      <c r="J38" s="113">
        <f>VLOOKUP($A38,data!$A:$BY,73,FALSE)</f>
        <v>4.49</v>
      </c>
      <c r="K38" s="112">
        <f>VLOOKUP($A38,data!$A:$BY,74,FALSE)</f>
        <v>10</v>
      </c>
      <c r="L38" s="113">
        <f>VLOOKUP($A38,data!$A:$BY,75,FALSE)</f>
        <v>3.99</v>
      </c>
      <c r="M38" s="112">
        <f>VLOOKUP($A38,data!$A:$BY,76,FALSE)</f>
        <v>15</v>
      </c>
      <c r="N38" s="113">
        <f>VLOOKUP($A38,data!$A:$BY,77,FALSE)</f>
        <v>3.39</v>
      </c>
      <c r="O38" s="329"/>
      <c r="P38" s="113">
        <f t="shared" ref="P38" si="4">IF(O38=0,0,IF(O38&gt;(M38-1),(N38*O38),IF(O38&gt;(K38-1),(L38*O38),IF(O38&gt;(I38-1),(J38*O38),IF(O38&gt;(G38-1),(H38*O38),F38*O38)))))</f>
        <v>0</v>
      </c>
      <c r="R38" s="94"/>
      <c r="S38" s="94"/>
      <c r="T38" s="94"/>
      <c r="U38" s="94"/>
      <c r="V38" s="94"/>
      <c r="W38" s="94"/>
    </row>
    <row r="39" spans="1:23" ht="24.75" customHeight="1" x14ac:dyDescent="0.25">
      <c r="A39" t="s">
        <v>1627</v>
      </c>
      <c r="B39" s="554"/>
      <c r="C39" s="503" t="s">
        <v>1897</v>
      </c>
      <c r="D39" s="77" t="s">
        <v>1058</v>
      </c>
      <c r="E39" s="67" t="s">
        <v>990</v>
      </c>
      <c r="F39" s="68">
        <f>VLOOKUP($A39,data!$A:$BY,69,FALSE)</f>
        <v>47.22</v>
      </c>
      <c r="G39" s="69">
        <f>VLOOKUP($A39,data!$A:$BY,70,FALSE)</f>
        <v>1</v>
      </c>
      <c r="H39" s="70">
        <f>VLOOKUP($A39,data!$A:$BY,71,FALSE)</f>
        <v>47.22</v>
      </c>
      <c r="I39" s="69">
        <f>VLOOKUP($A39,data!$A:$BY,72,FALSE)</f>
        <v>1</v>
      </c>
      <c r="J39" s="70">
        <f>VLOOKUP($A39,data!$A:$BY,73,FALSE)</f>
        <v>47.22</v>
      </c>
      <c r="K39" s="69">
        <f>VLOOKUP($A39,data!$A:$BY,74,FALSE)</f>
        <v>1</v>
      </c>
      <c r="L39" s="70">
        <f>VLOOKUP($A39,data!$A:$BY,75,FALSE)</f>
        <v>47.22</v>
      </c>
      <c r="M39" s="69">
        <f>VLOOKUP($A39,data!$A:$BY,76,FALSE)</f>
        <v>1</v>
      </c>
      <c r="N39" s="70">
        <f>VLOOKUP($A39,data!$A:$BY,77,FALSE)</f>
        <v>47.22</v>
      </c>
      <c r="O39" s="347"/>
      <c r="P39" s="70">
        <f t="shared" si="3"/>
        <v>0</v>
      </c>
      <c r="R39" s="94"/>
      <c r="S39" s="94"/>
      <c r="T39" s="94"/>
      <c r="U39" s="94"/>
      <c r="V39" s="94"/>
      <c r="W39" s="94"/>
    </row>
    <row r="40" spans="1:23" ht="24.75" customHeight="1" thickBot="1" x14ac:dyDescent="0.3">
      <c r="A40" t="s">
        <v>1628</v>
      </c>
      <c r="B40" s="560"/>
      <c r="C40" s="504"/>
      <c r="D40" s="159" t="s">
        <v>1059</v>
      </c>
      <c r="E40" s="106" t="s">
        <v>991</v>
      </c>
      <c r="F40" s="160">
        <f>VLOOKUP($A40,data!$A:$BY,69,FALSE)</f>
        <v>47.22</v>
      </c>
      <c r="G40" s="112">
        <f>VLOOKUP($A40,data!$A:$BY,70,FALSE)</f>
        <v>1</v>
      </c>
      <c r="H40" s="113">
        <f>VLOOKUP($A40,data!$A:$BY,71,FALSE)</f>
        <v>47.22</v>
      </c>
      <c r="I40" s="112">
        <f>VLOOKUP($A40,data!$A:$BY,72,FALSE)</f>
        <v>1</v>
      </c>
      <c r="J40" s="113">
        <f>VLOOKUP($A40,data!$A:$BY,73,FALSE)</f>
        <v>47.22</v>
      </c>
      <c r="K40" s="112">
        <f>VLOOKUP($A40,data!$A:$BY,74,FALSE)</f>
        <v>1</v>
      </c>
      <c r="L40" s="113">
        <f>VLOOKUP($A40,data!$A:$BY,75,FALSE)</f>
        <v>47.22</v>
      </c>
      <c r="M40" s="112">
        <f>VLOOKUP($A40,data!$A:$BY,76,FALSE)</f>
        <v>1</v>
      </c>
      <c r="N40" s="113">
        <f>VLOOKUP($A40,data!$A:$BY,77,FALSE)</f>
        <v>47.22</v>
      </c>
      <c r="O40" s="329"/>
      <c r="P40" s="113">
        <f>IF(O40=0,0,IF(O40&gt;(M40-1),(N40*O40),IF(O40&gt;(K40-1),(L40*O40),IF(O40&gt;(I40-1),(J40*O40),IF(O40&gt;(G40-1),(H40*O40),F40*O40)))))</f>
        <v>0</v>
      </c>
      <c r="R40" s="94"/>
      <c r="S40" s="94"/>
      <c r="T40" s="94"/>
      <c r="U40" s="94"/>
      <c r="V40" s="94"/>
      <c r="W40" s="94"/>
    </row>
    <row r="41" spans="1:23" ht="16.5" customHeight="1" x14ac:dyDescent="0.25"/>
    <row r="46" spans="1:23" x14ac:dyDescent="0.25">
      <c r="R46" s="94"/>
      <c r="S46" s="94"/>
      <c r="T46" s="94"/>
      <c r="U46" s="94"/>
      <c r="V46" s="94"/>
      <c r="W46" s="94"/>
    </row>
    <row r="47" spans="1:23" x14ac:dyDescent="0.25">
      <c r="R47" s="94"/>
      <c r="S47" s="94"/>
      <c r="T47" s="94"/>
      <c r="U47" s="94"/>
      <c r="V47" s="94"/>
      <c r="W47" s="94"/>
    </row>
    <row r="49" spans="18:23" x14ac:dyDescent="0.25">
      <c r="R49" s="94"/>
      <c r="S49" s="94"/>
      <c r="T49" s="94"/>
      <c r="U49" s="94"/>
      <c r="V49" s="94"/>
      <c r="W49" s="94"/>
    </row>
    <row r="50" spans="18:23" x14ac:dyDescent="0.25">
      <c r="R50" s="94"/>
      <c r="S50" s="94"/>
      <c r="T50" s="94"/>
      <c r="U50" s="94"/>
      <c r="V50" s="94"/>
      <c r="W50" s="94"/>
    </row>
    <row r="51" spans="18:23" x14ac:dyDescent="0.25">
      <c r="R51" s="94"/>
      <c r="S51" s="94"/>
      <c r="T51" s="94"/>
      <c r="U51" s="94"/>
      <c r="V51" s="94"/>
      <c r="W51" s="94"/>
    </row>
    <row r="52" spans="18:23" x14ac:dyDescent="0.25">
      <c r="R52" s="94"/>
      <c r="S52" s="94"/>
      <c r="T52" s="94"/>
      <c r="U52" s="94"/>
      <c r="V52" s="94"/>
      <c r="W52" s="94"/>
    </row>
    <row r="53" spans="18:23" x14ac:dyDescent="0.25">
      <c r="R53" s="94"/>
      <c r="S53" s="94"/>
      <c r="T53" s="94"/>
      <c r="U53" s="94"/>
      <c r="V53" s="94"/>
      <c r="W53" s="94"/>
    </row>
    <row r="54" spans="18:23" x14ac:dyDescent="0.25">
      <c r="R54" s="94"/>
      <c r="S54" s="94"/>
      <c r="T54" s="94"/>
      <c r="U54" s="94"/>
      <c r="V54" s="94"/>
      <c r="W54" s="94"/>
    </row>
    <row r="55" spans="18:23" x14ac:dyDescent="0.25">
      <c r="R55" s="94"/>
      <c r="S55" s="94"/>
      <c r="T55" s="94"/>
      <c r="U55" s="94"/>
      <c r="V55" s="94"/>
      <c r="W55" s="94"/>
    </row>
    <row r="56" spans="18:23" x14ac:dyDescent="0.25">
      <c r="R56" s="94"/>
      <c r="S56" s="94"/>
      <c r="T56" s="94"/>
      <c r="U56" s="94"/>
      <c r="V56" s="94"/>
      <c r="W56" s="94"/>
    </row>
    <row r="57" spans="18:23" x14ac:dyDescent="0.25">
      <c r="R57" s="94"/>
      <c r="S57" s="94"/>
      <c r="T57" s="94"/>
      <c r="U57" s="94"/>
      <c r="V57" s="94"/>
      <c r="W57" s="94"/>
    </row>
    <row r="58" spans="18:23" x14ac:dyDescent="0.25">
      <c r="R58" s="94"/>
      <c r="S58" s="94"/>
      <c r="T58" s="94"/>
      <c r="U58" s="94"/>
      <c r="V58" s="94"/>
      <c r="W58" s="94"/>
    </row>
    <row r="59" spans="18:23" x14ac:dyDescent="0.25">
      <c r="R59" s="94"/>
      <c r="S59" s="94"/>
      <c r="T59" s="94"/>
      <c r="U59" s="94"/>
      <c r="V59" s="94"/>
      <c r="W59" s="94"/>
    </row>
    <row r="63" spans="18:23" x14ac:dyDescent="0.25">
      <c r="S63" s="94"/>
    </row>
    <row r="64" spans="18:23" x14ac:dyDescent="0.25">
      <c r="S64" s="94"/>
    </row>
    <row r="65" spans="19:19" x14ac:dyDescent="0.25">
      <c r="S65" s="94"/>
    </row>
    <row r="66" spans="19:19" x14ac:dyDescent="0.25">
      <c r="S66" s="94"/>
    </row>
    <row r="67" spans="19:19" x14ac:dyDescent="0.25">
      <c r="S67" s="94"/>
    </row>
    <row r="68" spans="19:19" x14ac:dyDescent="0.25">
      <c r="S68" s="94"/>
    </row>
  </sheetData>
  <sheetProtection algorithmName="SHA-512" hashValue="Q9gCpTBO2jLX8DnFNS/csnr0fqWV/NSTezrcxqtM2nL3lUrSrA+IEqw9RXvsMm0qJrc30eGCQh9BdQVEYU7zvw==" saltValue="j/MdxrK07kbpegJHyjgzfg==" spinCount="100000" sheet="1" objects="1" scenarios="1" selectLockedCells="1"/>
  <mergeCells count="40">
    <mergeCell ref="O3:O4"/>
    <mergeCell ref="P3:P4"/>
    <mergeCell ref="B5:B6"/>
    <mergeCell ref="C5:C6"/>
    <mergeCell ref="B7:B8"/>
    <mergeCell ref="C7:C8"/>
    <mergeCell ref="B3:E3"/>
    <mergeCell ref="F3:F4"/>
    <mergeCell ref="G3:H3"/>
    <mergeCell ref="I3:J3"/>
    <mergeCell ref="K3:L3"/>
    <mergeCell ref="M3:N3"/>
    <mergeCell ref="B16:B17"/>
    <mergeCell ref="C16:C17"/>
    <mergeCell ref="B18:B19"/>
    <mergeCell ref="C18:C19"/>
    <mergeCell ref="B9:B10"/>
    <mergeCell ref="C9:C10"/>
    <mergeCell ref="B12:B13"/>
    <mergeCell ref="C12:C13"/>
    <mergeCell ref="B14:B15"/>
    <mergeCell ref="C14:C15"/>
    <mergeCell ref="B26:B27"/>
    <mergeCell ref="C26:C27"/>
    <mergeCell ref="B28:B29"/>
    <mergeCell ref="C28:C29"/>
    <mergeCell ref="B21:B22"/>
    <mergeCell ref="C21:C22"/>
    <mergeCell ref="B23:B24"/>
    <mergeCell ref="C23:C24"/>
    <mergeCell ref="B37:B38"/>
    <mergeCell ref="C37:C38"/>
    <mergeCell ref="B39:B40"/>
    <mergeCell ref="C39:C40"/>
    <mergeCell ref="B30:B31"/>
    <mergeCell ref="C30:C31"/>
    <mergeCell ref="B33:B34"/>
    <mergeCell ref="C33:C34"/>
    <mergeCell ref="B35:B36"/>
    <mergeCell ref="C35:C36"/>
  </mergeCells>
  <dataValidations count="1">
    <dataValidation type="whole" operator="greaterThan" allowBlank="1" showInputMessage="1" showErrorMessage="1" sqref="O5:O10 O12:O19 O21:O31 O33:O4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2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5703125" customWidth="1"/>
    <col min="3" max="3" width="31.28515625" customWidth="1"/>
    <col min="4" max="4" width="8.42578125" customWidth="1"/>
    <col min="5" max="5" width="11.14062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22" width="9.140625" customWidth="1"/>
  </cols>
  <sheetData>
    <row r="1" spans="1:16" ht="16.5" x14ac:dyDescent="0.25">
      <c r="A1" s="325">
        <f>SUM(P5:P120)</f>
        <v>0</v>
      </c>
      <c r="B1" s="11" t="s">
        <v>1894</v>
      </c>
      <c r="C1" s="10"/>
    </row>
    <row r="2" spans="1:16" ht="15.75" thickBot="1" x14ac:dyDescent="0.3">
      <c r="A2" s="321">
        <f>SUM(O5:O120)</f>
        <v>0</v>
      </c>
      <c r="B2" s="2"/>
    </row>
    <row r="3" spans="1:16" ht="19.5" customHeight="1" x14ac:dyDescent="0.25">
      <c r="A3">
        <f>COUNT(O11:O13)+COUNT(O45:O47)+COUNT(O82:O84)</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6"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6" ht="49.5" customHeight="1" thickBot="1" x14ac:dyDescent="0.3">
      <c r="A5" t="s">
        <v>1089</v>
      </c>
      <c r="B5" s="13"/>
      <c r="C5" s="268" t="s">
        <v>1727</v>
      </c>
      <c r="D5" s="190" t="s">
        <v>1398</v>
      </c>
      <c r="E5" s="266" t="s">
        <v>1088</v>
      </c>
      <c r="F5" s="140">
        <f>VLOOKUP($A5,data!$A:$BY,69,FALSE)</f>
        <v>3.25</v>
      </c>
      <c r="G5" s="267">
        <f>VLOOKUP($A5,data!$A:$BY,70,FALSE)</f>
        <v>2</v>
      </c>
      <c r="H5" s="116">
        <f>VLOOKUP($A5,data!$A:$BY,71,FALSE)</f>
        <v>2.99</v>
      </c>
      <c r="I5" s="267">
        <f>VLOOKUP($A5,data!$A:$BY,72,FALSE)</f>
        <v>10</v>
      </c>
      <c r="J5" s="116">
        <f>VLOOKUP($A5,data!$A:$BY,73,FALSE)</f>
        <v>2.75</v>
      </c>
      <c r="K5" s="267">
        <f>VLOOKUP($A5,data!$A:$BY,74,FALSE)</f>
        <v>24</v>
      </c>
      <c r="L5" s="116">
        <f>VLOOKUP($A5,data!$A:$BY,75,FALSE)</f>
        <v>2.4900000000000002</v>
      </c>
      <c r="M5" s="267">
        <f>VLOOKUP($A5,data!$A:$BY,76,FALSE)</f>
        <v>48</v>
      </c>
      <c r="N5" s="116">
        <f>VLOOKUP($A5,data!$A:$BY,77,FALSE)</f>
        <v>2.15</v>
      </c>
      <c r="O5" s="334"/>
      <c r="P5" s="116">
        <f>IF(O5=0,0,IF(O5&gt;(M5-1),(N5*O5),IF(O5&gt;(K5-1),(L5*O5),IF(O5&gt;(I5-1),(J5*O5),IF(O5&gt;(G5-1),(H5*O5),F5*O5)))))</f>
        <v>0</v>
      </c>
    </row>
    <row r="6" spans="1:16" ht="15.75" thickBot="1" x14ac:dyDescent="0.3">
      <c r="A6" s="251"/>
      <c r="B6" s="294"/>
      <c r="C6" s="295"/>
      <c r="D6" s="350"/>
      <c r="E6" s="350"/>
      <c r="F6" s="117"/>
      <c r="G6" s="351"/>
      <c r="H6" s="117"/>
      <c r="I6" s="351"/>
      <c r="J6" s="117"/>
      <c r="K6" s="351"/>
      <c r="L6" s="117"/>
      <c r="M6" s="351"/>
      <c r="N6" s="117"/>
      <c r="O6" s="352"/>
      <c r="P6" s="117"/>
    </row>
    <row r="7" spans="1:16" x14ac:dyDescent="0.25">
      <c r="A7" t="s">
        <v>154</v>
      </c>
      <c r="B7" s="529"/>
      <c r="C7" s="522" t="s">
        <v>1750</v>
      </c>
      <c r="D7" s="77" t="s">
        <v>1058</v>
      </c>
      <c r="E7" s="67" t="s">
        <v>1007</v>
      </c>
      <c r="F7" s="68">
        <f>VLOOKUP($A7,data!$A:$BY,69,FALSE)</f>
        <v>4.99</v>
      </c>
      <c r="G7" s="69">
        <f>VLOOKUP($A7,data!$A:$BY,70,FALSE)</f>
        <v>2</v>
      </c>
      <c r="H7" s="70">
        <f>VLOOKUP($A7,data!$A:$BY,71,FALSE)</f>
        <v>4.49</v>
      </c>
      <c r="I7" s="69">
        <f>VLOOKUP($A7,data!$A:$BY,72,FALSE)</f>
        <v>4</v>
      </c>
      <c r="J7" s="70">
        <f>VLOOKUP($A7,data!$A:$BY,73,FALSE)</f>
        <v>3.99</v>
      </c>
      <c r="K7" s="69">
        <f>VLOOKUP($A7,data!$A:$BY,74,FALSE)</f>
        <v>8</v>
      </c>
      <c r="L7" s="70">
        <f>VLOOKUP($A7,data!$A:$BY,75,FALSE)</f>
        <v>3.49</v>
      </c>
      <c r="M7" s="69">
        <f>VLOOKUP($A7,data!$A:$BY,76,FALSE)</f>
        <v>10</v>
      </c>
      <c r="N7" s="70">
        <f>VLOOKUP($A7,data!$A:$BY,77,FALSE)</f>
        <v>2.85</v>
      </c>
      <c r="O7" s="347"/>
      <c r="P7" s="70">
        <f>IF(O7=0,0,IF(O7&gt;(M7-1),(N7*O7),IF(O7&gt;(K7-1),(L7*O7),IF(O7&gt;(I7-1),(J7*O7),IF(O7&gt;(G7-1),(H7*O7),F7*O7)))))</f>
        <v>0</v>
      </c>
    </row>
    <row r="8" spans="1:16" x14ac:dyDescent="0.25">
      <c r="A8" t="s">
        <v>169</v>
      </c>
      <c r="B8" s="530"/>
      <c r="C8" s="568">
        <v>4.99</v>
      </c>
      <c r="D8" s="45" t="s">
        <v>1060</v>
      </c>
      <c r="E8" s="63" t="s">
        <v>1009</v>
      </c>
      <c r="F8" s="64">
        <f>VLOOKUP($A8,data!$A:$BY,69,FALSE)</f>
        <v>4.99</v>
      </c>
      <c r="G8" s="65">
        <f>VLOOKUP($A8,data!$A:$BY,70,FALSE)</f>
        <v>2</v>
      </c>
      <c r="H8" s="66">
        <f>VLOOKUP($A8,data!$A:$BY,71,FALSE)</f>
        <v>4.49</v>
      </c>
      <c r="I8" s="65">
        <f>VLOOKUP($A8,data!$A:$BY,72,FALSE)</f>
        <v>4</v>
      </c>
      <c r="J8" s="66">
        <f>VLOOKUP($A8,data!$A:$BY,73,FALSE)</f>
        <v>3.99</v>
      </c>
      <c r="K8" s="65">
        <f>VLOOKUP($A8,data!$A:$BY,74,FALSE)</f>
        <v>8</v>
      </c>
      <c r="L8" s="66">
        <f>VLOOKUP($A8,data!$A:$BY,75,FALSE)</f>
        <v>3.49</v>
      </c>
      <c r="M8" s="65">
        <f>VLOOKUP($A8,data!$A:$BY,76,FALSE)</f>
        <v>10</v>
      </c>
      <c r="N8" s="66">
        <f>VLOOKUP($A8,data!$A:$BY,77,FALSE)</f>
        <v>2.85</v>
      </c>
      <c r="O8" s="328"/>
      <c r="P8" s="66">
        <f>IF(O8=0,0,IF(O8&gt;(M8-1),(N8*O8),IF(O8&gt;(K8-1),(L8*O8),IF(O8&gt;(I8-1),(J8*O8),IF(O8&gt;(G8-1),(H8*O8),F8*O8)))))</f>
        <v>0</v>
      </c>
    </row>
    <row r="9" spans="1:16" ht="15.75" thickBot="1" x14ac:dyDescent="0.3">
      <c r="A9" t="s">
        <v>168</v>
      </c>
      <c r="B9" s="534"/>
      <c r="C9" s="569">
        <v>4.99</v>
      </c>
      <c r="D9" s="71" t="s">
        <v>1059</v>
      </c>
      <c r="E9" s="72" t="s">
        <v>610</v>
      </c>
      <c r="F9" s="73">
        <f>VLOOKUP($A9,data!$A:$BY,69,FALSE)</f>
        <v>4.99</v>
      </c>
      <c r="G9" s="74">
        <f>VLOOKUP($A9,data!$A:$BY,70,FALSE)</f>
        <v>2</v>
      </c>
      <c r="H9" s="75">
        <f>VLOOKUP($A9,data!$A:$BY,71,FALSE)</f>
        <v>4.49</v>
      </c>
      <c r="I9" s="74">
        <f>VLOOKUP($A9,data!$A:$BY,72,FALSE)</f>
        <v>4</v>
      </c>
      <c r="J9" s="75">
        <f>VLOOKUP($A9,data!$A:$BY,73,FALSE)</f>
        <v>3.99</v>
      </c>
      <c r="K9" s="74">
        <f>VLOOKUP($A9,data!$A:$BY,74,FALSE)</f>
        <v>8</v>
      </c>
      <c r="L9" s="75">
        <f>VLOOKUP($A9,data!$A:$BY,75,FALSE)</f>
        <v>3.49</v>
      </c>
      <c r="M9" s="74">
        <f>VLOOKUP($A9,data!$A:$BY,76,FALSE)</f>
        <v>10</v>
      </c>
      <c r="N9" s="75">
        <f>VLOOKUP($A9,data!$A:$BY,77,FALSE)</f>
        <v>2.85</v>
      </c>
      <c r="O9" s="348"/>
      <c r="P9" s="75">
        <f>IF(O9=0,0,IF(O9&gt;(M9-1),(N9*O9),IF(O9&gt;(K9-1),(L9*O9),IF(O9&gt;(I9-1),(J9*O9),IF(O9&gt;(G9-1),(H9*O9),F9*O9)))))</f>
        <v>0</v>
      </c>
    </row>
    <row r="10" spans="1:16" ht="15.75" thickBot="1" x14ac:dyDescent="0.3">
      <c r="A10" s="251"/>
      <c r="B10" s="353"/>
      <c r="C10" s="354"/>
      <c r="D10" s="147"/>
      <c r="E10" s="147"/>
      <c r="F10" s="64"/>
      <c r="G10" s="148"/>
      <c r="H10" s="64"/>
      <c r="I10" s="148"/>
      <c r="J10" s="64"/>
      <c r="K10" s="148"/>
      <c r="L10" s="64"/>
      <c r="M10" s="148"/>
      <c r="N10" s="64"/>
      <c r="O10" s="355"/>
      <c r="P10" s="64"/>
    </row>
    <row r="11" spans="1:16" ht="16.5" customHeight="1" x14ac:dyDescent="0.25">
      <c r="A11" t="s">
        <v>252</v>
      </c>
      <c r="B11" s="554"/>
      <c r="C11" s="522" t="s">
        <v>1729</v>
      </c>
      <c r="D11" s="77" t="s">
        <v>1058</v>
      </c>
      <c r="E11" s="67" t="s">
        <v>693</v>
      </c>
      <c r="F11" s="68">
        <f>VLOOKUP($A11,data!$A:$BY,69,FALSE)</f>
        <v>2.75</v>
      </c>
      <c r="G11" s="69">
        <f>VLOOKUP($A11,data!$A:$BY,70,FALSE)</f>
        <v>5</v>
      </c>
      <c r="H11" s="70">
        <f>VLOOKUP($A11,data!$A:$BY,71,FALSE)</f>
        <v>2.59</v>
      </c>
      <c r="I11" s="69">
        <f>VLOOKUP($A11,data!$A:$BY,72,FALSE)</f>
        <v>10</v>
      </c>
      <c r="J11" s="70">
        <f>VLOOKUP($A11,data!$A:$BY,73,FALSE)</f>
        <v>2.35</v>
      </c>
      <c r="K11" s="69">
        <f>VLOOKUP($A11,data!$A:$BY,74,FALSE)</f>
        <v>50</v>
      </c>
      <c r="L11" s="70">
        <f>VLOOKUP($A11,data!$A:$BY,75,FALSE)</f>
        <v>2.29</v>
      </c>
      <c r="M11" s="69">
        <f>VLOOKUP($A11,data!$A:$BY,76,FALSE)</f>
        <v>50</v>
      </c>
      <c r="N11" s="70">
        <f>VLOOKUP($A11,data!$A:$BY,77,FALSE)</f>
        <v>2.29</v>
      </c>
      <c r="O11" s="347"/>
      <c r="P11" s="70">
        <f t="shared" ref="P11:P36" si="0">IF(O11=0,0,IF(O11&gt;(M11-1),(N11*O11),IF(O11&gt;(K11-1),(L11*O11),IF(O11&gt;(I11-1),(J11*O11),IF(O11&gt;(G11-1),(H11*O11),F11*O11)))))</f>
        <v>0</v>
      </c>
    </row>
    <row r="12" spans="1:16" ht="16.5" customHeight="1" x14ac:dyDescent="0.25">
      <c r="A12" t="s">
        <v>316</v>
      </c>
      <c r="B12" s="566"/>
      <c r="C12" s="547">
        <v>0</v>
      </c>
      <c r="D12" s="45" t="s">
        <v>1060</v>
      </c>
      <c r="E12" s="63" t="s">
        <v>698</v>
      </c>
      <c r="F12" s="64">
        <f>VLOOKUP($A12,data!$A:$BY,69,FALSE)</f>
        <v>2.75</v>
      </c>
      <c r="G12" s="65">
        <f>VLOOKUP($A12,data!$A:$BY,70,FALSE)</f>
        <v>5</v>
      </c>
      <c r="H12" s="66">
        <f>VLOOKUP($A12,data!$A:$BY,71,FALSE)</f>
        <v>2.59</v>
      </c>
      <c r="I12" s="65">
        <f>VLOOKUP($A12,data!$A:$BY,72,FALSE)</f>
        <v>10</v>
      </c>
      <c r="J12" s="66">
        <f>VLOOKUP($A12,data!$A:$BY,73,FALSE)</f>
        <v>2.35</v>
      </c>
      <c r="K12" s="65">
        <f>VLOOKUP($A12,data!$A:$BY,74,FALSE)</f>
        <v>50</v>
      </c>
      <c r="L12" s="66">
        <f>VLOOKUP($A12,data!$A:$BY,75,FALSE)</f>
        <v>2.29</v>
      </c>
      <c r="M12" s="65">
        <f>VLOOKUP($A12,data!$A:$BY,76,FALSE)</f>
        <v>50</v>
      </c>
      <c r="N12" s="66">
        <f>VLOOKUP($A12,data!$A:$BY,77,FALSE)</f>
        <v>2.29</v>
      </c>
      <c r="O12" s="328"/>
      <c r="P12" s="66">
        <f t="shared" si="0"/>
        <v>0</v>
      </c>
    </row>
    <row r="13" spans="1:16" ht="16.5" customHeight="1" thickBot="1" x14ac:dyDescent="0.3">
      <c r="A13" t="s">
        <v>284</v>
      </c>
      <c r="B13" s="560"/>
      <c r="C13" s="523">
        <v>3.33</v>
      </c>
      <c r="D13" s="71" t="s">
        <v>1059</v>
      </c>
      <c r="E13" s="72" t="s">
        <v>694</v>
      </c>
      <c r="F13" s="73">
        <f>VLOOKUP($A13,data!$A:$BY,69,FALSE)</f>
        <v>29.99</v>
      </c>
      <c r="G13" s="74">
        <f>VLOOKUP($A13,data!$A:$BY,70,FALSE)</f>
        <v>2</v>
      </c>
      <c r="H13" s="75">
        <f>VLOOKUP($A13,data!$A:$BY,71,FALSE)</f>
        <v>27.49</v>
      </c>
      <c r="I13" s="74">
        <f>VLOOKUP($A13,data!$A:$BY,72,FALSE)</f>
        <v>5</v>
      </c>
      <c r="J13" s="75">
        <f>VLOOKUP($A13,data!$A:$BY,73,FALSE)</f>
        <v>24.99</v>
      </c>
      <c r="K13" s="74">
        <f>VLOOKUP($A13,data!$A:$BY,74,FALSE)</f>
        <v>10</v>
      </c>
      <c r="L13" s="75">
        <f>VLOOKUP($A13,data!$A:$BY,75,FALSE)</f>
        <v>22.99</v>
      </c>
      <c r="M13" s="74">
        <f>VLOOKUP($A13,data!$A:$BY,76,FALSE)</f>
        <v>10</v>
      </c>
      <c r="N13" s="75">
        <f>VLOOKUP($A13,data!$A:$BY,77,FALSE)</f>
        <v>22.99</v>
      </c>
      <c r="O13" s="348"/>
      <c r="P13" s="75">
        <f t="shared" si="0"/>
        <v>0</v>
      </c>
    </row>
    <row r="14" spans="1:16" ht="16.5" customHeight="1" x14ac:dyDescent="0.25">
      <c r="A14" t="s">
        <v>155</v>
      </c>
      <c r="B14" s="554"/>
      <c r="C14" s="522" t="s">
        <v>1065</v>
      </c>
      <c r="D14" s="77" t="s">
        <v>1058</v>
      </c>
      <c r="E14" s="67" t="s">
        <v>693</v>
      </c>
      <c r="F14" s="68">
        <f>VLOOKUP($A14,data!$A:$BY,69,FALSE)</f>
        <v>0.23</v>
      </c>
      <c r="G14" s="69">
        <f>VLOOKUP($A14,data!$A:$BY,70,FALSE)</f>
        <v>10</v>
      </c>
      <c r="H14" s="70">
        <f>VLOOKUP($A14,data!$A:$BY,71,FALSE)</f>
        <v>0.19</v>
      </c>
      <c r="I14" s="69">
        <f>VLOOKUP($A14,data!$A:$BY,72,FALSE)</f>
        <v>50</v>
      </c>
      <c r="J14" s="70">
        <f>VLOOKUP($A14,data!$A:$BY,73,FALSE)</f>
        <v>0.17</v>
      </c>
      <c r="K14" s="69">
        <f>VLOOKUP($A14,data!$A:$BY,74,FALSE)</f>
        <v>100</v>
      </c>
      <c r="L14" s="70">
        <f>VLOOKUP($A14,data!$A:$BY,75,FALSE)</f>
        <v>0.15</v>
      </c>
      <c r="M14" s="69">
        <f>VLOOKUP($A14,data!$A:$BY,76,FALSE)</f>
        <v>500</v>
      </c>
      <c r="N14" s="70">
        <f>VLOOKUP($A14,data!$A:$BY,77,FALSE)</f>
        <v>0.1</v>
      </c>
      <c r="O14" s="347"/>
      <c r="P14" s="70">
        <f t="shared" si="0"/>
        <v>0</v>
      </c>
    </row>
    <row r="15" spans="1:16" ht="16.5" customHeight="1" x14ac:dyDescent="0.25">
      <c r="A15" t="s">
        <v>161</v>
      </c>
      <c r="B15" s="566"/>
      <c r="C15" s="547">
        <v>0</v>
      </c>
      <c r="D15" s="45" t="s">
        <v>1060</v>
      </c>
      <c r="E15" s="63" t="s">
        <v>698</v>
      </c>
      <c r="F15" s="64">
        <f>VLOOKUP($A15,data!$A:$BY,69,FALSE)</f>
        <v>0.23</v>
      </c>
      <c r="G15" s="65">
        <f>VLOOKUP($A15,data!$A:$BY,70,FALSE)</f>
        <v>10</v>
      </c>
      <c r="H15" s="66">
        <f>VLOOKUP($A15,data!$A:$BY,71,FALSE)</f>
        <v>0.19</v>
      </c>
      <c r="I15" s="65">
        <f>VLOOKUP($A15,data!$A:$BY,72,FALSE)</f>
        <v>50</v>
      </c>
      <c r="J15" s="66">
        <f>VLOOKUP($A15,data!$A:$BY,73,FALSE)</f>
        <v>0.17</v>
      </c>
      <c r="K15" s="65">
        <f>VLOOKUP($A15,data!$A:$BY,74,FALSE)</f>
        <v>100</v>
      </c>
      <c r="L15" s="66">
        <f>VLOOKUP($A15,data!$A:$BY,75,FALSE)</f>
        <v>0.15</v>
      </c>
      <c r="M15" s="65">
        <f>VLOOKUP($A15,data!$A:$BY,76,FALSE)</f>
        <v>500</v>
      </c>
      <c r="N15" s="66">
        <f>VLOOKUP($A15,data!$A:$BY,77,FALSE)</f>
        <v>0.1</v>
      </c>
      <c r="O15" s="328"/>
      <c r="P15" s="66">
        <f t="shared" si="0"/>
        <v>0</v>
      </c>
    </row>
    <row r="16" spans="1:16" ht="16.5" customHeight="1" thickBot="1" x14ac:dyDescent="0.3">
      <c r="A16" t="s">
        <v>159</v>
      </c>
      <c r="B16" s="560"/>
      <c r="C16" s="523">
        <v>0.23</v>
      </c>
      <c r="D16" s="71" t="s">
        <v>1059</v>
      </c>
      <c r="E16" s="72" t="s">
        <v>694</v>
      </c>
      <c r="F16" s="73">
        <f>VLOOKUP($A16,data!$A:$BY,69,FALSE)</f>
        <v>0.23</v>
      </c>
      <c r="G16" s="74">
        <f>VLOOKUP($A16,data!$A:$BY,70,FALSE)</f>
        <v>10</v>
      </c>
      <c r="H16" s="75">
        <f>VLOOKUP($A16,data!$A:$BY,71,FALSE)</f>
        <v>0.19</v>
      </c>
      <c r="I16" s="74">
        <f>VLOOKUP($A16,data!$A:$BY,72,FALSE)</f>
        <v>50</v>
      </c>
      <c r="J16" s="75">
        <f>VLOOKUP($A16,data!$A:$BY,73,FALSE)</f>
        <v>0.17</v>
      </c>
      <c r="K16" s="74">
        <f>VLOOKUP($A16,data!$A:$BY,74,FALSE)</f>
        <v>100</v>
      </c>
      <c r="L16" s="75">
        <f>VLOOKUP($A16,data!$A:$BY,75,FALSE)</f>
        <v>0.15</v>
      </c>
      <c r="M16" s="74">
        <f>VLOOKUP($A16,data!$A:$BY,76,FALSE)</f>
        <v>500</v>
      </c>
      <c r="N16" s="75">
        <f>VLOOKUP($A16,data!$A:$BY,77,FALSE)</f>
        <v>0.1</v>
      </c>
      <c r="O16" s="348"/>
      <c r="P16" s="75">
        <f t="shared" si="0"/>
        <v>0</v>
      </c>
    </row>
    <row r="17" spans="1:16" ht="16.5" customHeight="1" x14ac:dyDescent="0.25">
      <c r="A17" t="s">
        <v>248</v>
      </c>
      <c r="B17" s="535"/>
      <c r="C17" s="522" t="s">
        <v>1730</v>
      </c>
      <c r="D17" s="77" t="s">
        <v>1058</v>
      </c>
      <c r="E17" s="67" t="s">
        <v>708</v>
      </c>
      <c r="F17" s="68">
        <f>VLOOKUP($A17,data!$A:$BY,69,FALSE)</f>
        <v>0.56999999999999995</v>
      </c>
      <c r="G17" s="69">
        <f>VLOOKUP($A17,data!$A:$BY,70,FALSE)</f>
        <v>5</v>
      </c>
      <c r="H17" s="70">
        <f>VLOOKUP($A17,data!$A:$BY,71,FALSE)</f>
        <v>0.5</v>
      </c>
      <c r="I17" s="69">
        <f>VLOOKUP($A17,data!$A:$BY,72,FALSE)</f>
        <v>25</v>
      </c>
      <c r="J17" s="70">
        <f>VLOOKUP($A17,data!$A:$BY,73,FALSE)</f>
        <v>0.45</v>
      </c>
      <c r="K17" s="69">
        <f>VLOOKUP($A17,data!$A:$BY,74,FALSE)</f>
        <v>50</v>
      </c>
      <c r="L17" s="70">
        <f>VLOOKUP($A17,data!$A:$BY,75,FALSE)</f>
        <v>0.4</v>
      </c>
      <c r="M17" s="69">
        <f>VLOOKUP($A17,data!$A:$BY,76,FALSE)</f>
        <v>280</v>
      </c>
      <c r="N17" s="70">
        <f>VLOOKUP($A17,data!$A:$BY,77,FALSE)</f>
        <v>0.35</v>
      </c>
      <c r="O17" s="347"/>
      <c r="P17" s="70">
        <f t="shared" si="0"/>
        <v>0</v>
      </c>
    </row>
    <row r="18" spans="1:16" ht="16.5" customHeight="1" x14ac:dyDescent="0.25">
      <c r="A18" t="s">
        <v>312</v>
      </c>
      <c r="B18" s="566"/>
      <c r="C18" s="547">
        <v>0</v>
      </c>
      <c r="D18" s="45" t="s">
        <v>1060</v>
      </c>
      <c r="E18" s="63" t="s">
        <v>713</v>
      </c>
      <c r="F18" s="64">
        <f>VLOOKUP($A18,data!$A:$BY,69,FALSE)</f>
        <v>0.56999999999999995</v>
      </c>
      <c r="G18" s="65">
        <f>VLOOKUP($A18,data!$A:$BY,70,FALSE)</f>
        <v>5</v>
      </c>
      <c r="H18" s="66">
        <f>VLOOKUP($A18,data!$A:$BY,71,FALSE)</f>
        <v>0.5</v>
      </c>
      <c r="I18" s="65">
        <f>VLOOKUP($A18,data!$A:$BY,72,FALSE)</f>
        <v>25</v>
      </c>
      <c r="J18" s="66">
        <f>VLOOKUP($A18,data!$A:$BY,73,FALSE)</f>
        <v>0.45</v>
      </c>
      <c r="K18" s="65">
        <f>VLOOKUP($A18,data!$A:$BY,74,FALSE)</f>
        <v>50</v>
      </c>
      <c r="L18" s="66">
        <f>VLOOKUP($A18,data!$A:$BY,75,FALSE)</f>
        <v>0.4</v>
      </c>
      <c r="M18" s="65">
        <f>VLOOKUP($A18,data!$A:$BY,76,FALSE)</f>
        <v>280</v>
      </c>
      <c r="N18" s="66">
        <f>VLOOKUP($A18,data!$A:$BY,77,FALSE)</f>
        <v>0.35</v>
      </c>
      <c r="O18" s="328"/>
      <c r="P18" s="66">
        <f t="shared" si="0"/>
        <v>0</v>
      </c>
    </row>
    <row r="19" spans="1:16" ht="16.5" customHeight="1" thickBot="1" x14ac:dyDescent="0.3">
      <c r="A19" t="s">
        <v>280</v>
      </c>
      <c r="B19" s="567"/>
      <c r="C19" s="523">
        <v>0.57720000000000005</v>
      </c>
      <c r="D19" s="71" t="s">
        <v>1059</v>
      </c>
      <c r="E19" s="72" t="s">
        <v>712</v>
      </c>
      <c r="F19" s="73">
        <f>VLOOKUP($A19,data!$A:$BY,69,FALSE)</f>
        <v>0.56999999999999995</v>
      </c>
      <c r="G19" s="74">
        <f>VLOOKUP($A19,data!$A:$BY,70,FALSE)</f>
        <v>5</v>
      </c>
      <c r="H19" s="75">
        <f>VLOOKUP($A19,data!$A:$BY,71,FALSE)</f>
        <v>0.5</v>
      </c>
      <c r="I19" s="74">
        <f>VLOOKUP($A19,data!$A:$BY,72,FALSE)</f>
        <v>25</v>
      </c>
      <c r="J19" s="75">
        <f>VLOOKUP($A19,data!$A:$BY,73,FALSE)</f>
        <v>0.45</v>
      </c>
      <c r="K19" s="74">
        <f>VLOOKUP($A19,data!$A:$BY,74,FALSE)</f>
        <v>50</v>
      </c>
      <c r="L19" s="75">
        <f>VLOOKUP($A19,data!$A:$BY,75,FALSE)</f>
        <v>0.4</v>
      </c>
      <c r="M19" s="74">
        <f>VLOOKUP($A19,data!$A:$BY,76,FALSE)</f>
        <v>280</v>
      </c>
      <c r="N19" s="75">
        <f>VLOOKUP($A19,data!$A:$BY,77,FALSE)</f>
        <v>0.35</v>
      </c>
      <c r="O19" s="348"/>
      <c r="P19" s="75">
        <f t="shared" si="0"/>
        <v>0</v>
      </c>
    </row>
    <row r="20" spans="1:16" ht="16.5" customHeight="1" x14ac:dyDescent="0.25">
      <c r="A20" t="s">
        <v>246</v>
      </c>
      <c r="B20" s="535"/>
      <c r="C20" s="522" t="s">
        <v>1731</v>
      </c>
      <c r="D20" s="77" t="s">
        <v>1058</v>
      </c>
      <c r="E20" s="67" t="s">
        <v>709</v>
      </c>
      <c r="F20" s="68">
        <f>VLOOKUP($A20,data!$A:$BY,69,FALSE)</f>
        <v>1.75</v>
      </c>
      <c r="G20" s="69">
        <f>VLOOKUP($A20,data!$A:$BY,70,FALSE)</f>
        <v>10</v>
      </c>
      <c r="H20" s="70">
        <f>VLOOKUP($A20,data!$A:$BY,71,FALSE)</f>
        <v>1.55</v>
      </c>
      <c r="I20" s="69">
        <f>VLOOKUP($A20,data!$A:$BY,72,FALSE)</f>
        <v>10</v>
      </c>
      <c r="J20" s="70">
        <f>VLOOKUP($A20,data!$A:$BY,73,FALSE)</f>
        <v>1.55</v>
      </c>
      <c r="K20" s="69">
        <f>VLOOKUP($A20,data!$A:$BY,74,FALSE)</f>
        <v>10</v>
      </c>
      <c r="L20" s="70">
        <f>VLOOKUP($A20,data!$A:$BY,75,FALSE)</f>
        <v>1.55</v>
      </c>
      <c r="M20" s="69">
        <f>VLOOKUP($A20,data!$A:$BY,76,FALSE)</f>
        <v>10</v>
      </c>
      <c r="N20" s="70">
        <f>VLOOKUP($A20,data!$A:$BY,77,FALSE)</f>
        <v>1.55</v>
      </c>
      <c r="O20" s="347"/>
      <c r="P20" s="70">
        <f t="shared" si="0"/>
        <v>0</v>
      </c>
    </row>
    <row r="21" spans="1:16" ht="16.5" customHeight="1" x14ac:dyDescent="0.25">
      <c r="A21" t="s">
        <v>311</v>
      </c>
      <c r="B21" s="566"/>
      <c r="C21" s="547">
        <v>0</v>
      </c>
      <c r="D21" s="45" t="s">
        <v>1060</v>
      </c>
      <c r="E21" s="63" t="s">
        <v>711</v>
      </c>
      <c r="F21" s="64">
        <f>VLOOKUP($A21,data!$A:$BY,69,FALSE)</f>
        <v>1.75</v>
      </c>
      <c r="G21" s="65">
        <f>VLOOKUP($A21,data!$A:$BY,70,FALSE)</f>
        <v>10</v>
      </c>
      <c r="H21" s="66">
        <f>VLOOKUP($A21,data!$A:$BY,71,FALSE)</f>
        <v>1.55</v>
      </c>
      <c r="I21" s="65">
        <f>VLOOKUP($A21,data!$A:$BY,72,FALSE)</f>
        <v>10</v>
      </c>
      <c r="J21" s="66">
        <f>VLOOKUP($A21,data!$A:$BY,73,FALSE)</f>
        <v>1.55</v>
      </c>
      <c r="K21" s="65">
        <f>VLOOKUP($A21,data!$A:$BY,74,FALSE)</f>
        <v>10</v>
      </c>
      <c r="L21" s="66">
        <f>VLOOKUP($A21,data!$A:$BY,75,FALSE)</f>
        <v>1.55</v>
      </c>
      <c r="M21" s="65">
        <f>VLOOKUP($A21,data!$A:$BY,76,FALSE)</f>
        <v>10</v>
      </c>
      <c r="N21" s="66">
        <f>VLOOKUP($A21,data!$A:$BY,77,FALSE)</f>
        <v>1.55</v>
      </c>
      <c r="O21" s="328"/>
      <c r="P21" s="66">
        <f t="shared" si="0"/>
        <v>0</v>
      </c>
    </row>
    <row r="22" spans="1:16" ht="16.5" customHeight="1" thickBot="1" x14ac:dyDescent="0.3">
      <c r="A22" t="s">
        <v>278</v>
      </c>
      <c r="B22" s="567"/>
      <c r="C22" s="523">
        <v>0</v>
      </c>
      <c r="D22" s="71" t="s">
        <v>1059</v>
      </c>
      <c r="E22" s="72" t="s">
        <v>710</v>
      </c>
      <c r="F22" s="73">
        <f>VLOOKUP($A22,data!$A:$BY,69,FALSE)</f>
        <v>1.75</v>
      </c>
      <c r="G22" s="74">
        <f>VLOOKUP($A22,data!$A:$BY,70,FALSE)</f>
        <v>10</v>
      </c>
      <c r="H22" s="75">
        <f>VLOOKUP($A22,data!$A:$BY,71,FALSE)</f>
        <v>1.55</v>
      </c>
      <c r="I22" s="74">
        <f>VLOOKUP($A22,data!$A:$BY,72,FALSE)</f>
        <v>10</v>
      </c>
      <c r="J22" s="75">
        <f>VLOOKUP($A22,data!$A:$BY,73,FALSE)</f>
        <v>1.55</v>
      </c>
      <c r="K22" s="74">
        <f>VLOOKUP($A22,data!$A:$BY,74,FALSE)</f>
        <v>10</v>
      </c>
      <c r="L22" s="75">
        <f>VLOOKUP($A22,data!$A:$BY,75,FALSE)</f>
        <v>1.55</v>
      </c>
      <c r="M22" s="74">
        <f>VLOOKUP($A22,data!$A:$BY,76,FALSE)</f>
        <v>10</v>
      </c>
      <c r="N22" s="75">
        <f>VLOOKUP($A22,data!$A:$BY,77,FALSE)</f>
        <v>1.55</v>
      </c>
      <c r="O22" s="348"/>
      <c r="P22" s="75">
        <f t="shared" si="0"/>
        <v>0</v>
      </c>
    </row>
    <row r="23" spans="1:16" ht="16.5" customHeight="1" x14ac:dyDescent="0.25">
      <c r="A23" t="s">
        <v>251</v>
      </c>
      <c r="B23" s="535"/>
      <c r="C23" s="522" t="s">
        <v>1732</v>
      </c>
      <c r="D23" s="77" t="s">
        <v>1058</v>
      </c>
      <c r="E23" s="67" t="s">
        <v>714</v>
      </c>
      <c r="F23" s="68">
        <f>VLOOKUP($A23,data!$A:$BY,69,FALSE)</f>
        <v>0.56999999999999995</v>
      </c>
      <c r="G23" s="69">
        <f>VLOOKUP($A23,data!$A:$BY,70,FALSE)</f>
        <v>5</v>
      </c>
      <c r="H23" s="70">
        <f>VLOOKUP($A23,data!$A:$BY,71,FALSE)</f>
        <v>0.5</v>
      </c>
      <c r="I23" s="69">
        <f>VLOOKUP($A23,data!$A:$BY,72,FALSE)</f>
        <v>25</v>
      </c>
      <c r="J23" s="70">
        <f>VLOOKUP($A23,data!$A:$BY,73,FALSE)</f>
        <v>0.45</v>
      </c>
      <c r="K23" s="69">
        <f>VLOOKUP($A23,data!$A:$BY,74,FALSE)</f>
        <v>50</v>
      </c>
      <c r="L23" s="70">
        <f>VLOOKUP($A23,data!$A:$BY,75,FALSE)</f>
        <v>0.4</v>
      </c>
      <c r="M23" s="69">
        <f>VLOOKUP($A23,data!$A:$BY,76,FALSE)</f>
        <v>200</v>
      </c>
      <c r="N23" s="70">
        <f>VLOOKUP($A23,data!$A:$BY,77,FALSE)</f>
        <v>0.35</v>
      </c>
      <c r="O23" s="347"/>
      <c r="P23" s="70">
        <f t="shared" si="0"/>
        <v>0</v>
      </c>
    </row>
    <row r="24" spans="1:16" ht="16.5" customHeight="1" x14ac:dyDescent="0.25">
      <c r="A24" t="s">
        <v>315</v>
      </c>
      <c r="B24" s="566"/>
      <c r="C24" s="547">
        <v>0</v>
      </c>
      <c r="D24" s="45" t="s">
        <v>1060</v>
      </c>
      <c r="E24" s="63" t="s">
        <v>722</v>
      </c>
      <c r="F24" s="64">
        <f>VLOOKUP($A24,data!$A:$BY,69,FALSE)</f>
        <v>0.56999999999999995</v>
      </c>
      <c r="G24" s="65">
        <f>VLOOKUP($A24,data!$A:$BY,70,FALSE)</f>
        <v>5</v>
      </c>
      <c r="H24" s="66">
        <f>VLOOKUP($A24,data!$A:$BY,71,FALSE)</f>
        <v>0.5</v>
      </c>
      <c r="I24" s="65">
        <f>VLOOKUP($A24,data!$A:$BY,72,FALSE)</f>
        <v>25</v>
      </c>
      <c r="J24" s="66">
        <f>VLOOKUP($A24,data!$A:$BY,73,FALSE)</f>
        <v>0.45</v>
      </c>
      <c r="K24" s="65">
        <f>VLOOKUP($A24,data!$A:$BY,74,FALSE)</f>
        <v>50</v>
      </c>
      <c r="L24" s="66">
        <f>VLOOKUP($A24,data!$A:$BY,75,FALSE)</f>
        <v>0.4</v>
      </c>
      <c r="M24" s="65">
        <f>VLOOKUP($A24,data!$A:$BY,76,FALSE)</f>
        <v>280</v>
      </c>
      <c r="N24" s="66">
        <f>VLOOKUP($A24,data!$A:$BY,77,FALSE)</f>
        <v>0.35</v>
      </c>
      <c r="O24" s="328"/>
      <c r="P24" s="66">
        <f t="shared" si="0"/>
        <v>0</v>
      </c>
    </row>
    <row r="25" spans="1:16" ht="16.5" customHeight="1" thickBot="1" x14ac:dyDescent="0.3">
      <c r="A25" t="s">
        <v>283</v>
      </c>
      <c r="B25" s="567"/>
      <c r="C25" s="523">
        <v>0.57720000000000005</v>
      </c>
      <c r="D25" s="71" t="s">
        <v>1059</v>
      </c>
      <c r="E25" s="72" t="s">
        <v>718</v>
      </c>
      <c r="F25" s="73">
        <f>VLOOKUP($A25,data!$A:$BY,69,FALSE)</f>
        <v>0.56999999999999995</v>
      </c>
      <c r="G25" s="74">
        <f>VLOOKUP($A25,data!$A:$BY,70,FALSE)</f>
        <v>5</v>
      </c>
      <c r="H25" s="75">
        <f>VLOOKUP($A25,data!$A:$BY,71,FALSE)</f>
        <v>0.5</v>
      </c>
      <c r="I25" s="74">
        <f>VLOOKUP($A25,data!$A:$BY,72,FALSE)</f>
        <v>25</v>
      </c>
      <c r="J25" s="75">
        <f>VLOOKUP($A25,data!$A:$BY,73,FALSE)</f>
        <v>0.45</v>
      </c>
      <c r="K25" s="74">
        <f>VLOOKUP($A25,data!$A:$BY,74,FALSE)</f>
        <v>50</v>
      </c>
      <c r="L25" s="75">
        <f>VLOOKUP($A25,data!$A:$BY,75,FALSE)</f>
        <v>0.4</v>
      </c>
      <c r="M25" s="74">
        <f>VLOOKUP($A25,data!$A:$BY,76,FALSE)</f>
        <v>280</v>
      </c>
      <c r="N25" s="75">
        <f>VLOOKUP($A25,data!$A:$BY,77,FALSE)</f>
        <v>0.35</v>
      </c>
      <c r="O25" s="348"/>
      <c r="P25" s="75">
        <f t="shared" si="0"/>
        <v>0</v>
      </c>
    </row>
    <row r="26" spans="1:16" ht="16.5" customHeight="1" x14ac:dyDescent="0.25">
      <c r="A26" t="s">
        <v>253</v>
      </c>
      <c r="B26" s="535"/>
      <c r="C26" s="522" t="s">
        <v>1733</v>
      </c>
      <c r="D26" s="77" t="s">
        <v>1058</v>
      </c>
      <c r="E26" s="67" t="s">
        <v>719</v>
      </c>
      <c r="F26" s="68">
        <f>VLOOKUP($A26,data!$A:$BY,69,FALSE)</f>
        <v>0.56999999999999995</v>
      </c>
      <c r="G26" s="69">
        <f>VLOOKUP($A26,data!$A:$BY,70,FALSE)</f>
        <v>5</v>
      </c>
      <c r="H26" s="70">
        <f>VLOOKUP($A26,data!$A:$BY,71,FALSE)</f>
        <v>0.5</v>
      </c>
      <c r="I26" s="69">
        <f>VLOOKUP($A26,data!$A:$BY,72,FALSE)</f>
        <v>25</v>
      </c>
      <c r="J26" s="70">
        <f>VLOOKUP($A26,data!$A:$BY,73,FALSE)</f>
        <v>0.45</v>
      </c>
      <c r="K26" s="69">
        <f>VLOOKUP($A26,data!$A:$BY,74,FALSE)</f>
        <v>50</v>
      </c>
      <c r="L26" s="70">
        <f>VLOOKUP($A26,data!$A:$BY,75,FALSE)</f>
        <v>0.4</v>
      </c>
      <c r="M26" s="69">
        <f>VLOOKUP($A26,data!$A:$BY,76,FALSE)</f>
        <v>280</v>
      </c>
      <c r="N26" s="70">
        <f>VLOOKUP($A26,data!$A:$BY,77,FALSE)</f>
        <v>0.35</v>
      </c>
      <c r="O26" s="347"/>
      <c r="P26" s="70">
        <f t="shared" si="0"/>
        <v>0</v>
      </c>
    </row>
    <row r="27" spans="1:16" ht="16.5" customHeight="1" x14ac:dyDescent="0.25">
      <c r="A27" t="s">
        <v>317</v>
      </c>
      <c r="B27" s="566"/>
      <c r="C27" s="547">
        <v>0</v>
      </c>
      <c r="D27" s="45" t="s">
        <v>1060</v>
      </c>
      <c r="E27" s="63" t="s">
        <v>721</v>
      </c>
      <c r="F27" s="64">
        <f>VLOOKUP($A27,data!$A:$BY,69,FALSE)</f>
        <v>0.56999999999999995</v>
      </c>
      <c r="G27" s="65">
        <f>VLOOKUP($A27,data!$A:$BY,70,FALSE)</f>
        <v>5</v>
      </c>
      <c r="H27" s="66">
        <f>VLOOKUP($A27,data!$A:$BY,71,FALSE)</f>
        <v>0.5</v>
      </c>
      <c r="I27" s="65">
        <f>VLOOKUP($A27,data!$A:$BY,72,FALSE)</f>
        <v>25</v>
      </c>
      <c r="J27" s="66">
        <f>VLOOKUP($A27,data!$A:$BY,73,FALSE)</f>
        <v>0.45</v>
      </c>
      <c r="K27" s="65">
        <f>VLOOKUP($A27,data!$A:$BY,74,FALSE)</f>
        <v>50</v>
      </c>
      <c r="L27" s="66">
        <f>VLOOKUP($A27,data!$A:$BY,75,FALSE)</f>
        <v>0.4</v>
      </c>
      <c r="M27" s="65">
        <f>VLOOKUP($A27,data!$A:$BY,76,FALSE)</f>
        <v>280</v>
      </c>
      <c r="N27" s="66">
        <f>VLOOKUP($A27,data!$A:$BY,77,FALSE)</f>
        <v>0.35</v>
      </c>
      <c r="O27" s="328"/>
      <c r="P27" s="66">
        <f t="shared" si="0"/>
        <v>0</v>
      </c>
    </row>
    <row r="28" spans="1:16" ht="16.5" customHeight="1" thickBot="1" x14ac:dyDescent="0.3">
      <c r="A28" t="s">
        <v>285</v>
      </c>
      <c r="B28" s="567"/>
      <c r="C28" s="523">
        <v>0.57720000000000005</v>
      </c>
      <c r="D28" s="71" t="s">
        <v>1059</v>
      </c>
      <c r="E28" s="72" t="s">
        <v>720</v>
      </c>
      <c r="F28" s="73">
        <f>VLOOKUP($A28,data!$A:$BY,69,FALSE)</f>
        <v>0.56999999999999995</v>
      </c>
      <c r="G28" s="74">
        <f>VLOOKUP($A28,data!$A:$BY,70,FALSE)</f>
        <v>5</v>
      </c>
      <c r="H28" s="75">
        <f>VLOOKUP($A28,data!$A:$BY,71,FALSE)</f>
        <v>0.5</v>
      </c>
      <c r="I28" s="74">
        <f>VLOOKUP($A28,data!$A:$BY,72,FALSE)</f>
        <v>25</v>
      </c>
      <c r="J28" s="75">
        <f>VLOOKUP($A28,data!$A:$BY,73,FALSE)</f>
        <v>0.45</v>
      </c>
      <c r="K28" s="74">
        <f>VLOOKUP($A28,data!$A:$BY,74,FALSE)</f>
        <v>50</v>
      </c>
      <c r="L28" s="75">
        <f>VLOOKUP($A28,data!$A:$BY,75,FALSE)</f>
        <v>0.4</v>
      </c>
      <c r="M28" s="74">
        <f>VLOOKUP($A28,data!$A:$BY,76,FALSE)</f>
        <v>280</v>
      </c>
      <c r="N28" s="75">
        <f>VLOOKUP($A28,data!$A:$BY,77,FALSE)</f>
        <v>0.35</v>
      </c>
      <c r="O28" s="348"/>
      <c r="P28" s="75">
        <f t="shared" si="0"/>
        <v>0</v>
      </c>
    </row>
    <row r="29" spans="1:16" ht="16.5" customHeight="1" x14ac:dyDescent="0.25">
      <c r="A29" t="s">
        <v>249</v>
      </c>
      <c r="B29" s="535"/>
      <c r="C29" s="522" t="s">
        <v>1734</v>
      </c>
      <c r="D29" s="77" t="s">
        <v>1058</v>
      </c>
      <c r="E29" s="67" t="s">
        <v>715</v>
      </c>
      <c r="F29" s="68">
        <f>VLOOKUP($A29,data!$A:$BY,69,FALSE)</f>
        <v>0.56999999999999995</v>
      </c>
      <c r="G29" s="69">
        <f>VLOOKUP($A29,data!$A:$BY,70,FALSE)</f>
        <v>5</v>
      </c>
      <c r="H29" s="70">
        <f>VLOOKUP($A29,data!$A:$BY,71,FALSE)</f>
        <v>0.5</v>
      </c>
      <c r="I29" s="69">
        <f>VLOOKUP($A29,data!$A:$BY,72,FALSE)</f>
        <v>25</v>
      </c>
      <c r="J29" s="70">
        <f>VLOOKUP($A29,data!$A:$BY,73,FALSE)</f>
        <v>0.45</v>
      </c>
      <c r="K29" s="69">
        <f>VLOOKUP($A29,data!$A:$BY,74,FALSE)</f>
        <v>50</v>
      </c>
      <c r="L29" s="70">
        <f>VLOOKUP($A29,data!$A:$BY,75,FALSE)</f>
        <v>0.4</v>
      </c>
      <c r="M29" s="69">
        <f>VLOOKUP($A29,data!$A:$BY,76,FALSE)</f>
        <v>280</v>
      </c>
      <c r="N29" s="70">
        <f>VLOOKUP($A29,data!$A:$BY,77,FALSE)</f>
        <v>0.35</v>
      </c>
      <c r="O29" s="347"/>
      <c r="P29" s="70">
        <f t="shared" si="0"/>
        <v>0</v>
      </c>
    </row>
    <row r="30" spans="1:16" ht="16.5" customHeight="1" x14ac:dyDescent="0.25">
      <c r="A30" t="s">
        <v>313</v>
      </c>
      <c r="B30" s="566"/>
      <c r="C30" s="547">
        <v>0</v>
      </c>
      <c r="D30" s="45" t="s">
        <v>1060</v>
      </c>
      <c r="E30" s="63" t="s">
        <v>717</v>
      </c>
      <c r="F30" s="64">
        <f>VLOOKUP($A30,data!$A:$BY,69,FALSE)</f>
        <v>0.56999999999999995</v>
      </c>
      <c r="G30" s="65">
        <f>VLOOKUP($A30,data!$A:$BY,70,FALSE)</f>
        <v>5</v>
      </c>
      <c r="H30" s="66">
        <f>VLOOKUP($A30,data!$A:$BY,71,FALSE)</f>
        <v>0.5</v>
      </c>
      <c r="I30" s="65">
        <f>VLOOKUP($A30,data!$A:$BY,72,FALSE)</f>
        <v>25</v>
      </c>
      <c r="J30" s="66">
        <f>VLOOKUP($A30,data!$A:$BY,73,FALSE)</f>
        <v>0.45</v>
      </c>
      <c r="K30" s="65">
        <f>VLOOKUP($A30,data!$A:$BY,74,FALSE)</f>
        <v>50</v>
      </c>
      <c r="L30" s="66">
        <f>VLOOKUP($A30,data!$A:$BY,75,FALSE)</f>
        <v>0.4</v>
      </c>
      <c r="M30" s="65">
        <f>VLOOKUP($A30,data!$A:$BY,76,FALSE)</f>
        <v>280</v>
      </c>
      <c r="N30" s="66">
        <f>VLOOKUP($A30,data!$A:$BY,77,FALSE)</f>
        <v>0.35</v>
      </c>
      <c r="O30" s="328"/>
      <c r="P30" s="66">
        <f t="shared" si="0"/>
        <v>0</v>
      </c>
    </row>
    <row r="31" spans="1:16" ht="16.5" customHeight="1" thickBot="1" x14ac:dyDescent="0.3">
      <c r="A31" t="s">
        <v>281</v>
      </c>
      <c r="B31" s="567"/>
      <c r="C31" s="523">
        <v>0</v>
      </c>
      <c r="D31" s="71" t="s">
        <v>1059</v>
      </c>
      <c r="E31" s="72" t="s">
        <v>716</v>
      </c>
      <c r="F31" s="73">
        <f>VLOOKUP($A31,data!$A:$BY,69,FALSE)</f>
        <v>0.56999999999999995</v>
      </c>
      <c r="G31" s="74">
        <f>VLOOKUP($A31,data!$A:$BY,70,FALSE)</f>
        <v>5</v>
      </c>
      <c r="H31" s="75">
        <f>VLOOKUP($A31,data!$A:$BY,71,FALSE)</f>
        <v>0.5</v>
      </c>
      <c r="I31" s="74">
        <f>VLOOKUP($A31,data!$A:$BY,72,FALSE)</f>
        <v>25</v>
      </c>
      <c r="J31" s="75">
        <f>VLOOKUP($A31,data!$A:$BY,73,FALSE)</f>
        <v>0.45</v>
      </c>
      <c r="K31" s="74">
        <f>VLOOKUP($A31,data!$A:$BY,74,FALSE)</f>
        <v>50</v>
      </c>
      <c r="L31" s="75">
        <f>VLOOKUP($A31,data!$A:$BY,75,FALSE)</f>
        <v>0.4</v>
      </c>
      <c r="M31" s="74">
        <f>VLOOKUP($A31,data!$A:$BY,76,FALSE)</f>
        <v>280</v>
      </c>
      <c r="N31" s="75">
        <f>VLOOKUP($A31,data!$A:$BY,77,FALSE)</f>
        <v>0.35</v>
      </c>
      <c r="O31" s="348"/>
      <c r="P31" s="75">
        <f t="shared" si="0"/>
        <v>0</v>
      </c>
    </row>
    <row r="32" spans="1:16" ht="16.5" customHeight="1" x14ac:dyDescent="0.25">
      <c r="A32" t="s">
        <v>250</v>
      </c>
      <c r="B32" s="535"/>
      <c r="C32" s="522" t="s">
        <v>1735</v>
      </c>
      <c r="D32" s="77" t="s">
        <v>1058</v>
      </c>
      <c r="E32" s="67" t="s">
        <v>723</v>
      </c>
      <c r="F32" s="68">
        <f>VLOOKUP($A32,data!$A:$BY,69,FALSE)</f>
        <v>0.56999999999999995</v>
      </c>
      <c r="G32" s="69">
        <f>VLOOKUP($A32,data!$A:$BY,70,FALSE)</f>
        <v>5</v>
      </c>
      <c r="H32" s="70">
        <f>VLOOKUP($A32,data!$A:$BY,71,FALSE)</f>
        <v>0.5</v>
      </c>
      <c r="I32" s="69">
        <f>VLOOKUP($A32,data!$A:$BY,72,FALSE)</f>
        <v>25</v>
      </c>
      <c r="J32" s="70">
        <f>VLOOKUP($A32,data!$A:$BY,73,FALSE)</f>
        <v>0.45</v>
      </c>
      <c r="K32" s="69">
        <f>VLOOKUP($A32,data!$A:$BY,74,FALSE)</f>
        <v>50</v>
      </c>
      <c r="L32" s="70">
        <f>VLOOKUP($A32,data!$A:$BY,75,FALSE)</f>
        <v>0.4</v>
      </c>
      <c r="M32" s="69">
        <f>VLOOKUP($A32,data!$A:$BY,76,FALSE)</f>
        <v>280</v>
      </c>
      <c r="N32" s="70">
        <f>VLOOKUP($A32,data!$A:$BY,77,FALSE)</f>
        <v>0.35</v>
      </c>
      <c r="O32" s="347"/>
      <c r="P32" s="70">
        <f t="shared" si="0"/>
        <v>0</v>
      </c>
    </row>
    <row r="33" spans="1:16" ht="16.5" customHeight="1" x14ac:dyDescent="0.25">
      <c r="A33" t="s">
        <v>314</v>
      </c>
      <c r="B33" s="566"/>
      <c r="C33" s="547">
        <v>0</v>
      </c>
      <c r="D33" s="45" t="s">
        <v>1060</v>
      </c>
      <c r="E33" s="63" t="s">
        <v>725</v>
      </c>
      <c r="F33" s="64">
        <f>VLOOKUP($A33,data!$A:$BY,69,FALSE)</f>
        <v>0.56999999999999995</v>
      </c>
      <c r="G33" s="65">
        <f>VLOOKUP($A33,data!$A:$BY,70,FALSE)</f>
        <v>5</v>
      </c>
      <c r="H33" s="66">
        <f>VLOOKUP($A33,data!$A:$BY,71,FALSE)</f>
        <v>0.5</v>
      </c>
      <c r="I33" s="65">
        <f>VLOOKUP($A33,data!$A:$BY,72,FALSE)</f>
        <v>25</v>
      </c>
      <c r="J33" s="66">
        <f>VLOOKUP($A33,data!$A:$BY,73,FALSE)</f>
        <v>0.45</v>
      </c>
      <c r="K33" s="65">
        <f>VLOOKUP($A33,data!$A:$BY,74,FALSE)</f>
        <v>50</v>
      </c>
      <c r="L33" s="66">
        <f>VLOOKUP($A33,data!$A:$BY,75,FALSE)</f>
        <v>0.4</v>
      </c>
      <c r="M33" s="65">
        <f>VLOOKUP($A33,data!$A:$BY,76,FALSE)</f>
        <v>280</v>
      </c>
      <c r="N33" s="66">
        <f>VLOOKUP($A33,data!$A:$BY,77,FALSE)</f>
        <v>0.35</v>
      </c>
      <c r="O33" s="328"/>
      <c r="P33" s="66">
        <f t="shared" si="0"/>
        <v>0</v>
      </c>
    </row>
    <row r="34" spans="1:16" ht="16.5" customHeight="1" thickBot="1" x14ac:dyDescent="0.3">
      <c r="A34" t="s">
        <v>282</v>
      </c>
      <c r="B34" s="567"/>
      <c r="C34" s="523">
        <v>0.57720000000000005</v>
      </c>
      <c r="D34" s="71" t="s">
        <v>1059</v>
      </c>
      <c r="E34" s="72" t="s">
        <v>724</v>
      </c>
      <c r="F34" s="73">
        <f>VLOOKUP($A34,data!$A:$BY,69,FALSE)</f>
        <v>0.56999999999999995</v>
      </c>
      <c r="G34" s="74">
        <f>VLOOKUP($A34,data!$A:$BY,70,FALSE)</f>
        <v>5</v>
      </c>
      <c r="H34" s="75">
        <f>VLOOKUP($A34,data!$A:$BY,71,FALSE)</f>
        <v>0.5</v>
      </c>
      <c r="I34" s="74">
        <f>VLOOKUP($A34,data!$A:$BY,72,FALSE)</f>
        <v>25</v>
      </c>
      <c r="J34" s="75">
        <f>VLOOKUP($A34,data!$A:$BY,73,FALSE)</f>
        <v>0.45</v>
      </c>
      <c r="K34" s="74">
        <f>VLOOKUP($A34,data!$A:$BY,74,FALSE)</f>
        <v>50</v>
      </c>
      <c r="L34" s="75">
        <f>VLOOKUP($A34,data!$A:$BY,75,FALSE)</f>
        <v>0.4</v>
      </c>
      <c r="M34" s="74">
        <f>VLOOKUP($A34,data!$A:$BY,76,FALSE)</f>
        <v>280</v>
      </c>
      <c r="N34" s="75">
        <f>VLOOKUP($A34,data!$A:$BY,77,FALSE)</f>
        <v>0.35</v>
      </c>
      <c r="O34" s="348"/>
      <c r="P34" s="75">
        <f t="shared" si="0"/>
        <v>0</v>
      </c>
    </row>
    <row r="35" spans="1:16" ht="16.5" customHeight="1" x14ac:dyDescent="0.25">
      <c r="A35" t="s">
        <v>254</v>
      </c>
      <c r="B35" s="535"/>
      <c r="C35" s="522" t="s">
        <v>1736</v>
      </c>
      <c r="D35" s="77" t="s">
        <v>1058</v>
      </c>
      <c r="E35" s="67" t="s">
        <v>729</v>
      </c>
      <c r="F35" s="68">
        <f>VLOOKUP($A35,data!$A:$BY,69,FALSE)</f>
        <v>0.69</v>
      </c>
      <c r="G35" s="69">
        <f>VLOOKUP($A35,data!$A:$BY,70,FALSE)</f>
        <v>5</v>
      </c>
      <c r="H35" s="70">
        <f>VLOOKUP($A35,data!$A:$BY,71,FALSE)</f>
        <v>0.65</v>
      </c>
      <c r="I35" s="69">
        <f>VLOOKUP($A35,data!$A:$BY,72,FALSE)</f>
        <v>25</v>
      </c>
      <c r="J35" s="70">
        <f>VLOOKUP($A35,data!$A:$BY,73,FALSE)</f>
        <v>0.6</v>
      </c>
      <c r="K35" s="69">
        <f>VLOOKUP($A35,data!$A:$BY,74,FALSE)</f>
        <v>50</v>
      </c>
      <c r="L35" s="70">
        <f>VLOOKUP($A35,data!$A:$BY,75,FALSE)</f>
        <v>0.55000000000000004</v>
      </c>
      <c r="M35" s="69">
        <f>VLOOKUP($A35,data!$A:$BY,76,FALSE)</f>
        <v>125</v>
      </c>
      <c r="N35" s="70">
        <f>VLOOKUP($A35,data!$A:$BY,77,FALSE)</f>
        <v>0.45</v>
      </c>
      <c r="O35" s="347"/>
      <c r="P35" s="70">
        <f t="shared" si="0"/>
        <v>0</v>
      </c>
    </row>
    <row r="36" spans="1:16" ht="16.5" customHeight="1" x14ac:dyDescent="0.25">
      <c r="A36" t="s">
        <v>318</v>
      </c>
      <c r="B36" s="566"/>
      <c r="C36" s="547">
        <v>0</v>
      </c>
      <c r="D36" s="45" t="s">
        <v>1060</v>
      </c>
      <c r="E36" s="63" t="s">
        <v>731</v>
      </c>
      <c r="F36" s="64">
        <f>VLOOKUP($A36,data!$A:$BY,69,FALSE)</f>
        <v>0.69</v>
      </c>
      <c r="G36" s="65">
        <f>VLOOKUP($A36,data!$A:$BY,70,FALSE)</f>
        <v>5</v>
      </c>
      <c r="H36" s="66">
        <f>VLOOKUP($A36,data!$A:$BY,71,FALSE)</f>
        <v>0.65</v>
      </c>
      <c r="I36" s="65">
        <f>VLOOKUP($A36,data!$A:$BY,72,FALSE)</f>
        <v>25</v>
      </c>
      <c r="J36" s="66">
        <f>VLOOKUP($A36,data!$A:$BY,73,FALSE)</f>
        <v>0.6</v>
      </c>
      <c r="K36" s="65">
        <f>VLOOKUP($A36,data!$A:$BY,74,FALSE)</f>
        <v>50</v>
      </c>
      <c r="L36" s="66">
        <f>VLOOKUP($A36,data!$A:$BY,75,FALSE)</f>
        <v>0.55000000000000004</v>
      </c>
      <c r="M36" s="65">
        <f>VLOOKUP($A36,data!$A:$BY,76,FALSE)</f>
        <v>125</v>
      </c>
      <c r="N36" s="66">
        <f>VLOOKUP($A36,data!$A:$BY,77,FALSE)</f>
        <v>0.45</v>
      </c>
      <c r="O36" s="328"/>
      <c r="P36" s="66">
        <f t="shared" si="0"/>
        <v>0</v>
      </c>
    </row>
    <row r="37" spans="1:16" ht="16.5" customHeight="1" thickBot="1" x14ac:dyDescent="0.3">
      <c r="A37" t="s">
        <v>286</v>
      </c>
      <c r="B37" s="567"/>
      <c r="C37" s="523">
        <v>0.74158257900000002</v>
      </c>
      <c r="D37" s="71" t="s">
        <v>1059</v>
      </c>
      <c r="E37" s="72" t="s">
        <v>730</v>
      </c>
      <c r="F37" s="73">
        <f>VLOOKUP($A37,data!$A:$BY,69,FALSE)</f>
        <v>0.69</v>
      </c>
      <c r="G37" s="74">
        <f>VLOOKUP($A37,data!$A:$BY,70,FALSE)</f>
        <v>5</v>
      </c>
      <c r="H37" s="75">
        <f>VLOOKUP($A37,data!$A:$BY,71,FALSE)</f>
        <v>0.65</v>
      </c>
      <c r="I37" s="74">
        <f>VLOOKUP($A37,data!$A:$BY,72,FALSE)</f>
        <v>25</v>
      </c>
      <c r="J37" s="75">
        <f>VLOOKUP($A37,data!$A:$BY,73,FALSE)</f>
        <v>0.6</v>
      </c>
      <c r="K37" s="74">
        <f>VLOOKUP($A37,data!$A:$BY,74,FALSE)</f>
        <v>50</v>
      </c>
      <c r="L37" s="75">
        <f>VLOOKUP($A37,data!$A:$BY,75,FALSE)</f>
        <v>0.55000000000000004</v>
      </c>
      <c r="M37" s="74">
        <f>VLOOKUP($A37,data!$A:$BY,76,FALSE)</f>
        <v>125</v>
      </c>
      <c r="N37" s="75">
        <f>VLOOKUP($A37,data!$A:$BY,77,FALSE)</f>
        <v>0.45</v>
      </c>
      <c r="O37" s="348"/>
      <c r="P37" s="75">
        <f t="shared" ref="P37" si="1">IF(O37=0,0,IF(O37&gt;(M37-1),(N37*O37),IF(O37&gt;(K37-1),(L37*O37),IF(O37&gt;(I37-1),(J37*O37),IF(O37&gt;(G37-1),(H37*O37),F37*O37)))))</f>
        <v>0</v>
      </c>
    </row>
    <row r="38" spans="1:16" ht="15" customHeight="1" x14ac:dyDescent="0.25">
      <c r="A38" t="s">
        <v>247</v>
      </c>
      <c r="B38" s="554"/>
      <c r="C38" s="522" t="s">
        <v>1737</v>
      </c>
      <c r="D38" s="77" t="s">
        <v>1058</v>
      </c>
      <c r="E38" s="67" t="s">
        <v>732</v>
      </c>
      <c r="F38" s="68">
        <f>VLOOKUP($A38,data!$A:$BY,69,FALSE)</f>
        <v>0.69</v>
      </c>
      <c r="G38" s="69">
        <f>VLOOKUP($A38,data!$A:$BY,70,FALSE)</f>
        <v>5</v>
      </c>
      <c r="H38" s="70">
        <f>VLOOKUP($A38,data!$A:$BY,71,FALSE)</f>
        <v>0.65</v>
      </c>
      <c r="I38" s="69">
        <f>VLOOKUP($A38,data!$A:$BY,72,FALSE)</f>
        <v>25</v>
      </c>
      <c r="J38" s="70">
        <f>VLOOKUP($A38,data!$A:$BY,73,FALSE)</f>
        <v>0.6</v>
      </c>
      <c r="K38" s="69">
        <f>VLOOKUP($A38,data!$A:$BY,74,FALSE)</f>
        <v>50</v>
      </c>
      <c r="L38" s="70">
        <f>VLOOKUP($A38,data!$A:$BY,75,FALSE)</f>
        <v>0.55000000000000004</v>
      </c>
      <c r="M38" s="69">
        <f>VLOOKUP($A38,data!$A:$BY,76,FALSE)</f>
        <v>125</v>
      </c>
      <c r="N38" s="70">
        <f>VLOOKUP($A38,data!$A:$BY,77,FALSE)</f>
        <v>0.45</v>
      </c>
      <c r="O38" s="347"/>
      <c r="P38" s="70">
        <f t="shared" ref="P38:P43" si="2">IF(O38=0,0,IF(O38&gt;(M38-1),(N38*O38),IF(O38&gt;(K38-1),(L38*O38),IF(O38&gt;(I38-1),(J38*O38),IF(O38&gt;(G38-1),(H38*O38),F38*O38)))))</f>
        <v>0</v>
      </c>
    </row>
    <row r="39" spans="1:16" x14ac:dyDescent="0.25">
      <c r="A39" t="s">
        <v>310</v>
      </c>
      <c r="B39" s="566"/>
      <c r="C39" s="547">
        <v>0</v>
      </c>
      <c r="D39" s="45" t="s">
        <v>1060</v>
      </c>
      <c r="E39" s="63" t="s">
        <v>734</v>
      </c>
      <c r="F39" s="64">
        <f>VLOOKUP($A39,data!$A:$BY,69,FALSE)</f>
        <v>0.69</v>
      </c>
      <c r="G39" s="65">
        <f>VLOOKUP($A39,data!$A:$BY,70,FALSE)</f>
        <v>5</v>
      </c>
      <c r="H39" s="66">
        <f>VLOOKUP($A39,data!$A:$BY,71,FALSE)</f>
        <v>0.65</v>
      </c>
      <c r="I39" s="65">
        <f>VLOOKUP($A39,data!$A:$BY,72,FALSE)</f>
        <v>25</v>
      </c>
      <c r="J39" s="66">
        <f>VLOOKUP($A39,data!$A:$BY,73,FALSE)</f>
        <v>0.6</v>
      </c>
      <c r="K39" s="65">
        <f>VLOOKUP($A39,data!$A:$BY,74,FALSE)</f>
        <v>50</v>
      </c>
      <c r="L39" s="66">
        <f>VLOOKUP($A39,data!$A:$BY,75,FALSE)</f>
        <v>0.55000000000000004</v>
      </c>
      <c r="M39" s="65">
        <f>VLOOKUP($A39,data!$A:$BY,76,FALSE)</f>
        <v>125</v>
      </c>
      <c r="N39" s="66">
        <f>VLOOKUP($A39,data!$A:$BY,77,FALSE)</f>
        <v>0.45</v>
      </c>
      <c r="O39" s="328"/>
      <c r="P39" s="66">
        <f t="shared" si="2"/>
        <v>0</v>
      </c>
    </row>
    <row r="40" spans="1:16" ht="16.5" customHeight="1" thickBot="1" x14ac:dyDescent="0.3">
      <c r="A40" t="s">
        <v>279</v>
      </c>
      <c r="B40" s="560"/>
      <c r="C40" s="523">
        <v>0.69373854199999996</v>
      </c>
      <c r="D40" s="71" t="s">
        <v>1059</v>
      </c>
      <c r="E40" s="72" t="s">
        <v>733</v>
      </c>
      <c r="F40" s="73">
        <f>VLOOKUP($A40,data!$A:$BY,69,FALSE)</f>
        <v>0.69</v>
      </c>
      <c r="G40" s="74">
        <f>VLOOKUP($A40,data!$A:$BY,70,FALSE)</f>
        <v>5</v>
      </c>
      <c r="H40" s="75">
        <f>VLOOKUP($A40,data!$A:$BY,71,FALSE)</f>
        <v>0.65</v>
      </c>
      <c r="I40" s="74">
        <f>VLOOKUP($A40,data!$A:$BY,72,FALSE)</f>
        <v>25</v>
      </c>
      <c r="J40" s="75">
        <f>VLOOKUP($A40,data!$A:$BY,73,FALSE)</f>
        <v>0.6</v>
      </c>
      <c r="K40" s="74">
        <f>VLOOKUP($A40,data!$A:$BY,74,FALSE)</f>
        <v>50</v>
      </c>
      <c r="L40" s="75">
        <f>VLOOKUP($A40,data!$A:$BY,75,FALSE)</f>
        <v>0.55000000000000004</v>
      </c>
      <c r="M40" s="74">
        <f>VLOOKUP($A40,data!$A:$BY,76,FALSE)</f>
        <v>125</v>
      </c>
      <c r="N40" s="75">
        <f>VLOOKUP($A40,data!$A:$BY,77,FALSE)</f>
        <v>0.45</v>
      </c>
      <c r="O40" s="348"/>
      <c r="P40" s="75">
        <f t="shared" si="2"/>
        <v>0</v>
      </c>
    </row>
    <row r="41" spans="1:16" ht="15" customHeight="1" x14ac:dyDescent="0.25">
      <c r="A41" t="s">
        <v>1728</v>
      </c>
      <c r="B41" s="554"/>
      <c r="C41" s="522" t="s">
        <v>1738</v>
      </c>
      <c r="D41" s="77" t="s">
        <v>1058</v>
      </c>
      <c r="E41" s="67" t="s">
        <v>726</v>
      </c>
      <c r="F41" s="68">
        <f>VLOOKUP($A41,data!$A:$BY,69,FALSE)</f>
        <v>0.56999999999999995</v>
      </c>
      <c r="G41" s="69">
        <f>VLOOKUP($A41,data!$A:$BY,70,FALSE)</f>
        <v>5</v>
      </c>
      <c r="H41" s="70">
        <f>VLOOKUP($A41,data!$A:$BY,71,FALSE)</f>
        <v>0.5</v>
      </c>
      <c r="I41" s="69">
        <f>VLOOKUP($A41,data!$A:$BY,72,FALSE)</f>
        <v>25</v>
      </c>
      <c r="J41" s="70">
        <f>VLOOKUP($A41,data!$A:$BY,73,FALSE)</f>
        <v>0.45</v>
      </c>
      <c r="K41" s="69">
        <f>VLOOKUP($A41,data!$A:$BY,74,FALSE)</f>
        <v>50</v>
      </c>
      <c r="L41" s="70">
        <f>VLOOKUP($A41,data!$A:$BY,75,FALSE)</f>
        <v>0.4</v>
      </c>
      <c r="M41" s="69">
        <f>VLOOKUP($A41,data!$A:$BY,76,FALSE)</f>
        <v>200</v>
      </c>
      <c r="N41" s="70">
        <f>VLOOKUP($A41,data!$A:$BY,77,FALSE)</f>
        <v>0.35</v>
      </c>
      <c r="O41" s="347"/>
      <c r="P41" s="70">
        <f t="shared" si="2"/>
        <v>0</v>
      </c>
    </row>
    <row r="42" spans="1:16" x14ac:dyDescent="0.25">
      <c r="A42" t="s">
        <v>313</v>
      </c>
      <c r="B42" s="566"/>
      <c r="C42" s="547">
        <v>0</v>
      </c>
      <c r="D42" s="45" t="s">
        <v>1060</v>
      </c>
      <c r="E42" s="63" t="s">
        <v>728</v>
      </c>
      <c r="F42" s="64">
        <f>VLOOKUP($A42,data!$A:$BY,69,FALSE)</f>
        <v>0.56999999999999995</v>
      </c>
      <c r="G42" s="65">
        <f>VLOOKUP($A42,data!$A:$BY,70,FALSE)</f>
        <v>5</v>
      </c>
      <c r="H42" s="66">
        <f>VLOOKUP($A42,data!$A:$BY,71,FALSE)</f>
        <v>0.5</v>
      </c>
      <c r="I42" s="65">
        <f>VLOOKUP($A42,data!$A:$BY,72,FALSE)</f>
        <v>25</v>
      </c>
      <c r="J42" s="66">
        <f>VLOOKUP($A42,data!$A:$BY,73,FALSE)</f>
        <v>0.45</v>
      </c>
      <c r="K42" s="65">
        <f>VLOOKUP($A42,data!$A:$BY,74,FALSE)</f>
        <v>50</v>
      </c>
      <c r="L42" s="66">
        <f>VLOOKUP($A42,data!$A:$BY,75,FALSE)</f>
        <v>0.4</v>
      </c>
      <c r="M42" s="65">
        <f>VLOOKUP($A42,data!$A:$BY,76,FALSE)</f>
        <v>280</v>
      </c>
      <c r="N42" s="66">
        <f>VLOOKUP($A42,data!$A:$BY,77,FALSE)</f>
        <v>0.35</v>
      </c>
      <c r="O42" s="328"/>
      <c r="P42" s="66">
        <f t="shared" si="2"/>
        <v>0</v>
      </c>
    </row>
    <row r="43" spans="1:16" ht="15.75" thickBot="1" x14ac:dyDescent="0.3">
      <c r="A43" t="s">
        <v>282</v>
      </c>
      <c r="B43" s="560"/>
      <c r="C43" s="523">
        <v>0.57720000000000005</v>
      </c>
      <c r="D43" s="71" t="s">
        <v>1059</v>
      </c>
      <c r="E43" s="72" t="s">
        <v>727</v>
      </c>
      <c r="F43" s="73">
        <f>VLOOKUP($A43,data!$A:$BY,69,FALSE)</f>
        <v>0.56999999999999995</v>
      </c>
      <c r="G43" s="74">
        <f>VLOOKUP($A43,data!$A:$BY,70,FALSE)</f>
        <v>5</v>
      </c>
      <c r="H43" s="75">
        <f>VLOOKUP($A43,data!$A:$BY,71,FALSE)</f>
        <v>0.5</v>
      </c>
      <c r="I43" s="74">
        <f>VLOOKUP($A43,data!$A:$BY,72,FALSE)</f>
        <v>25</v>
      </c>
      <c r="J43" s="75">
        <f>VLOOKUP($A43,data!$A:$BY,73,FALSE)</f>
        <v>0.45</v>
      </c>
      <c r="K43" s="74">
        <f>VLOOKUP($A43,data!$A:$BY,74,FALSE)</f>
        <v>50</v>
      </c>
      <c r="L43" s="75">
        <f>VLOOKUP($A43,data!$A:$BY,75,FALSE)</f>
        <v>0.4</v>
      </c>
      <c r="M43" s="74">
        <f>VLOOKUP($A43,data!$A:$BY,76,FALSE)</f>
        <v>280</v>
      </c>
      <c r="N43" s="75">
        <f>VLOOKUP($A43,data!$A:$BY,77,FALSE)</f>
        <v>0.35</v>
      </c>
      <c r="O43" s="348"/>
      <c r="P43" s="75">
        <f t="shared" si="2"/>
        <v>0</v>
      </c>
    </row>
    <row r="44" spans="1:16" ht="15.75" thickBot="1" x14ac:dyDescent="0.3">
      <c r="C44" s="94"/>
    </row>
    <row r="45" spans="1:16" ht="16.5" customHeight="1" x14ac:dyDescent="0.25">
      <c r="A45" t="s">
        <v>263</v>
      </c>
      <c r="B45" s="535"/>
      <c r="C45" s="522" t="s">
        <v>1739</v>
      </c>
      <c r="D45" s="77" t="s">
        <v>1058</v>
      </c>
      <c r="E45" s="67" t="s">
        <v>794</v>
      </c>
      <c r="F45" s="68">
        <f>VLOOKUP($A45,data!$A:$BY,69,FALSE)</f>
        <v>3.25</v>
      </c>
      <c r="G45" s="69">
        <f>VLOOKUP($A45,data!$A:$BY,70,FALSE)</f>
        <v>5</v>
      </c>
      <c r="H45" s="70">
        <f>VLOOKUP($A45,data!$A:$BY,71,FALSE)</f>
        <v>3.05</v>
      </c>
      <c r="I45" s="69">
        <f>VLOOKUP($A45,data!$A:$BY,72,FALSE)</f>
        <v>10</v>
      </c>
      <c r="J45" s="70">
        <f>VLOOKUP($A45,data!$A:$BY,73,FALSE)</f>
        <v>2.79</v>
      </c>
      <c r="K45" s="69">
        <f>VLOOKUP($A45,data!$A:$BY,74,FALSE)</f>
        <v>30</v>
      </c>
      <c r="L45" s="70">
        <f>VLOOKUP($A45,data!$A:$BY,75,FALSE)</f>
        <v>2.72</v>
      </c>
      <c r="M45" s="69">
        <f>VLOOKUP($A45,data!$A:$BY,76,FALSE)</f>
        <v>30</v>
      </c>
      <c r="N45" s="70">
        <f>VLOOKUP($A45,data!$A:$BY,77,FALSE)</f>
        <v>2.72</v>
      </c>
      <c r="O45" s="347"/>
      <c r="P45" s="70">
        <f t="shared" ref="P45" si="3">IF(O45=0,0,IF(O45&gt;(M45-1),(N45*O45),IF(O45&gt;(K45-1),(L45*O45),IF(O45&gt;(I45-1),(J45*O45),IF(O45&gt;(G45-1),(H45*O45),F45*O45)))))</f>
        <v>0</v>
      </c>
    </row>
    <row r="46" spans="1:16" ht="16.5" customHeight="1" x14ac:dyDescent="0.25">
      <c r="A46" t="s">
        <v>327</v>
      </c>
      <c r="B46" s="566"/>
      <c r="C46" s="547">
        <v>0</v>
      </c>
      <c r="D46" s="45" t="s">
        <v>1060</v>
      </c>
      <c r="E46" s="63" t="s">
        <v>796</v>
      </c>
      <c r="F46" s="64">
        <f>VLOOKUP($A46,data!$A:$BY,69,FALSE)</f>
        <v>3.25</v>
      </c>
      <c r="G46" s="65">
        <f>VLOOKUP($A46,data!$A:$BY,70,FALSE)</f>
        <v>5</v>
      </c>
      <c r="H46" s="66">
        <f>VLOOKUP($A46,data!$A:$BY,71,FALSE)</f>
        <v>3.05</v>
      </c>
      <c r="I46" s="65">
        <f>VLOOKUP($A46,data!$A:$BY,72,FALSE)</f>
        <v>10</v>
      </c>
      <c r="J46" s="66">
        <f>VLOOKUP($A46,data!$A:$BY,73,FALSE)</f>
        <v>2.79</v>
      </c>
      <c r="K46" s="65">
        <f>VLOOKUP($A46,data!$A:$BY,74,FALSE)</f>
        <v>30</v>
      </c>
      <c r="L46" s="66">
        <f>VLOOKUP($A46,data!$A:$BY,75,FALSE)</f>
        <v>2.72</v>
      </c>
      <c r="M46" s="65">
        <f>VLOOKUP($A46,data!$A:$BY,76,FALSE)</f>
        <v>30</v>
      </c>
      <c r="N46" s="66">
        <f>VLOOKUP($A46,data!$A:$BY,77,FALSE)</f>
        <v>2.72</v>
      </c>
      <c r="O46" s="328"/>
      <c r="P46" s="66">
        <f t="shared" ref="P46:P80" si="4">IF(O46=0,0,IF(O46&gt;(M46-1),(N46*O46),IF(O46&gt;(K46-1),(L46*O46),IF(O46&gt;(I46-1),(J46*O46),IF(O46&gt;(G46-1),(H46*O46),F46*O46)))))</f>
        <v>0</v>
      </c>
    </row>
    <row r="47" spans="1:16" ht="16.5" customHeight="1" thickBot="1" x14ac:dyDescent="0.3">
      <c r="A47" t="s">
        <v>295</v>
      </c>
      <c r="B47" s="567"/>
      <c r="C47" s="523">
        <v>3.33</v>
      </c>
      <c r="D47" s="71" t="s">
        <v>1059</v>
      </c>
      <c r="E47" s="72" t="s">
        <v>795</v>
      </c>
      <c r="F47" s="73">
        <f>VLOOKUP($A47,data!$A:$BY,69,FALSE)</f>
        <v>34.99</v>
      </c>
      <c r="G47" s="74">
        <f>VLOOKUP($A47,data!$A:$BY,70,FALSE)</f>
        <v>2</v>
      </c>
      <c r="H47" s="75">
        <f>VLOOKUP($A47,data!$A:$BY,71,FALSE)</f>
        <v>31.99</v>
      </c>
      <c r="I47" s="74">
        <f>VLOOKUP($A47,data!$A:$BY,72,FALSE)</f>
        <v>5</v>
      </c>
      <c r="J47" s="75">
        <f>VLOOKUP($A47,data!$A:$BY,73,FALSE)</f>
        <v>29.99</v>
      </c>
      <c r="K47" s="74">
        <f>VLOOKUP($A47,data!$A:$BY,74,FALSE)</f>
        <v>10</v>
      </c>
      <c r="L47" s="75">
        <f>VLOOKUP($A47,data!$A:$BY,75,FALSE)</f>
        <v>27.25</v>
      </c>
      <c r="M47" s="74">
        <f>VLOOKUP($A47,data!$A:$BY,76,FALSE)</f>
        <v>10</v>
      </c>
      <c r="N47" s="75">
        <f>VLOOKUP($A47,data!$A:$BY,77,FALSE)</f>
        <v>27.25</v>
      </c>
      <c r="O47" s="348"/>
      <c r="P47" s="75">
        <f t="shared" si="4"/>
        <v>0</v>
      </c>
    </row>
    <row r="48" spans="1:16" ht="16.5" customHeight="1" x14ac:dyDescent="0.25">
      <c r="A48" t="s">
        <v>156</v>
      </c>
      <c r="B48" s="535"/>
      <c r="C48" s="522" t="s">
        <v>1072</v>
      </c>
      <c r="D48" s="77" t="s">
        <v>1058</v>
      </c>
      <c r="E48" s="67" t="s">
        <v>758</v>
      </c>
      <c r="F48" s="68">
        <f>VLOOKUP($A48,data!$A:$BY,69,FALSE)</f>
        <v>0.23</v>
      </c>
      <c r="G48" s="69">
        <f>VLOOKUP($A48,data!$A:$BY,70,FALSE)</f>
        <v>10</v>
      </c>
      <c r="H48" s="70">
        <f>VLOOKUP($A48,data!$A:$BY,71,FALSE)</f>
        <v>0.19</v>
      </c>
      <c r="I48" s="69">
        <f>VLOOKUP($A48,data!$A:$BY,72,FALSE)</f>
        <v>50</v>
      </c>
      <c r="J48" s="70">
        <f>VLOOKUP($A48,data!$A:$BY,73,FALSE)</f>
        <v>0.17</v>
      </c>
      <c r="K48" s="69">
        <f>VLOOKUP($A48,data!$A:$BY,74,FALSE)</f>
        <v>100</v>
      </c>
      <c r="L48" s="70">
        <f>VLOOKUP($A48,data!$A:$BY,75,FALSE)</f>
        <v>0.15</v>
      </c>
      <c r="M48" s="69">
        <f>VLOOKUP($A48,data!$A:$BY,76,FALSE)</f>
        <v>400</v>
      </c>
      <c r="N48" s="70">
        <f>VLOOKUP($A48,data!$A:$BY,77,FALSE)</f>
        <v>0.1</v>
      </c>
      <c r="O48" s="347"/>
      <c r="P48" s="70">
        <f t="shared" si="4"/>
        <v>0</v>
      </c>
    </row>
    <row r="49" spans="1:16" ht="16.5" customHeight="1" x14ac:dyDescent="0.25">
      <c r="A49" t="s">
        <v>162</v>
      </c>
      <c r="B49" s="566"/>
      <c r="C49" s="547">
        <v>0</v>
      </c>
      <c r="D49" s="45" t="s">
        <v>1060</v>
      </c>
      <c r="E49" s="63" t="s">
        <v>763</v>
      </c>
      <c r="F49" s="64">
        <f>VLOOKUP($A49,data!$A:$BY,69,FALSE)</f>
        <v>0.23</v>
      </c>
      <c r="G49" s="65">
        <f>VLOOKUP($A49,data!$A:$BY,70,FALSE)</f>
        <v>10</v>
      </c>
      <c r="H49" s="66">
        <f>VLOOKUP($A49,data!$A:$BY,71,FALSE)</f>
        <v>0.19</v>
      </c>
      <c r="I49" s="65">
        <f>VLOOKUP($A49,data!$A:$BY,72,FALSE)</f>
        <v>50</v>
      </c>
      <c r="J49" s="66">
        <f>VLOOKUP($A49,data!$A:$BY,73,FALSE)</f>
        <v>0.17</v>
      </c>
      <c r="K49" s="65">
        <f>VLOOKUP($A49,data!$A:$BY,74,FALSE)</f>
        <v>100</v>
      </c>
      <c r="L49" s="66">
        <f>VLOOKUP($A49,data!$A:$BY,75,FALSE)</f>
        <v>0.15</v>
      </c>
      <c r="M49" s="65">
        <f>VLOOKUP($A49,data!$A:$BY,76,FALSE)</f>
        <v>400</v>
      </c>
      <c r="N49" s="66">
        <f>VLOOKUP($A49,data!$A:$BY,77,FALSE)</f>
        <v>0.1</v>
      </c>
      <c r="O49" s="328"/>
      <c r="P49" s="66">
        <f t="shared" si="4"/>
        <v>0</v>
      </c>
    </row>
    <row r="50" spans="1:16" ht="16.5" customHeight="1" thickBot="1" x14ac:dyDescent="0.3">
      <c r="A50" t="s">
        <v>160</v>
      </c>
      <c r="B50" s="567"/>
      <c r="C50" s="523">
        <v>0.23</v>
      </c>
      <c r="D50" s="71" t="s">
        <v>1059</v>
      </c>
      <c r="E50" s="72" t="s">
        <v>759</v>
      </c>
      <c r="F50" s="73">
        <f>VLOOKUP($A50,data!$A:$BY,69,FALSE)</f>
        <v>0.23</v>
      </c>
      <c r="G50" s="74">
        <f>VLOOKUP($A50,data!$A:$BY,70,FALSE)</f>
        <v>10</v>
      </c>
      <c r="H50" s="75">
        <f>VLOOKUP($A50,data!$A:$BY,71,FALSE)</f>
        <v>0.19</v>
      </c>
      <c r="I50" s="74">
        <f>VLOOKUP($A50,data!$A:$BY,72,FALSE)</f>
        <v>50</v>
      </c>
      <c r="J50" s="75">
        <f>VLOOKUP($A50,data!$A:$BY,73,FALSE)</f>
        <v>0.17</v>
      </c>
      <c r="K50" s="74">
        <f>VLOOKUP($A50,data!$A:$BY,74,FALSE)</f>
        <v>100</v>
      </c>
      <c r="L50" s="75">
        <f>VLOOKUP($A50,data!$A:$BY,75,FALSE)</f>
        <v>0.15</v>
      </c>
      <c r="M50" s="74">
        <f>VLOOKUP($A50,data!$A:$BY,76,FALSE)</f>
        <v>400</v>
      </c>
      <c r="N50" s="75">
        <f>VLOOKUP($A50,data!$A:$BY,77,FALSE)</f>
        <v>0.1</v>
      </c>
      <c r="O50" s="348"/>
      <c r="P50" s="75">
        <f t="shared" si="4"/>
        <v>0</v>
      </c>
    </row>
    <row r="51" spans="1:16" ht="16.5" customHeight="1" x14ac:dyDescent="0.25">
      <c r="A51" t="s">
        <v>257</v>
      </c>
      <c r="B51" s="535"/>
      <c r="C51" s="522" t="s">
        <v>1740</v>
      </c>
      <c r="D51" s="77" t="s">
        <v>1058</v>
      </c>
      <c r="E51" s="67" t="s">
        <v>776</v>
      </c>
      <c r="F51" s="68">
        <f>VLOOKUP($A51,data!$A:$BY,69,FALSE)</f>
        <v>0.56999999999999995</v>
      </c>
      <c r="G51" s="69">
        <f>VLOOKUP($A51,data!$A:$BY,70,FALSE)</f>
        <v>5</v>
      </c>
      <c r="H51" s="70">
        <f>VLOOKUP($A51,data!$A:$BY,71,FALSE)</f>
        <v>0.5</v>
      </c>
      <c r="I51" s="69">
        <f>VLOOKUP($A51,data!$A:$BY,72,FALSE)</f>
        <v>25</v>
      </c>
      <c r="J51" s="70">
        <f>VLOOKUP($A51,data!$A:$BY,73,FALSE)</f>
        <v>0.45</v>
      </c>
      <c r="K51" s="69">
        <f>VLOOKUP($A51,data!$A:$BY,74,FALSE)</f>
        <v>50</v>
      </c>
      <c r="L51" s="70">
        <f>VLOOKUP($A51,data!$A:$BY,75,FALSE)</f>
        <v>0.4</v>
      </c>
      <c r="M51" s="69">
        <f>VLOOKUP($A51,data!$A:$BY,76,FALSE)</f>
        <v>200</v>
      </c>
      <c r="N51" s="70">
        <f>VLOOKUP($A51,data!$A:$BY,77,FALSE)</f>
        <v>0.35</v>
      </c>
      <c r="O51" s="347"/>
      <c r="P51" s="70">
        <f t="shared" si="4"/>
        <v>0</v>
      </c>
    </row>
    <row r="52" spans="1:16" ht="16.5" customHeight="1" x14ac:dyDescent="0.25">
      <c r="A52" t="s">
        <v>321</v>
      </c>
      <c r="B52" s="566"/>
      <c r="C52" s="547">
        <v>0</v>
      </c>
      <c r="D52" s="45" t="s">
        <v>1060</v>
      </c>
      <c r="E52" s="63" t="s">
        <v>781</v>
      </c>
      <c r="F52" s="64">
        <f>VLOOKUP($A52,data!$A:$BY,69,FALSE)</f>
        <v>0.56999999999999995</v>
      </c>
      <c r="G52" s="65">
        <f>VLOOKUP($A52,data!$A:$BY,70,FALSE)</f>
        <v>5</v>
      </c>
      <c r="H52" s="66">
        <f>VLOOKUP($A52,data!$A:$BY,71,FALSE)</f>
        <v>0.5</v>
      </c>
      <c r="I52" s="65">
        <f>VLOOKUP($A52,data!$A:$BY,72,FALSE)</f>
        <v>25</v>
      </c>
      <c r="J52" s="66">
        <f>VLOOKUP($A52,data!$A:$BY,73,FALSE)</f>
        <v>0.45</v>
      </c>
      <c r="K52" s="65">
        <f>VLOOKUP($A52,data!$A:$BY,74,FALSE)</f>
        <v>50</v>
      </c>
      <c r="L52" s="66">
        <f>VLOOKUP($A52,data!$A:$BY,75,FALSE)</f>
        <v>0.4</v>
      </c>
      <c r="M52" s="65">
        <f>VLOOKUP($A52,data!$A:$BY,76,FALSE)</f>
        <v>200</v>
      </c>
      <c r="N52" s="66">
        <f>VLOOKUP($A52,data!$A:$BY,77,FALSE)</f>
        <v>0.35</v>
      </c>
      <c r="O52" s="328"/>
      <c r="P52" s="66">
        <f t="shared" si="4"/>
        <v>0</v>
      </c>
    </row>
    <row r="53" spans="1:16" ht="16.5" customHeight="1" thickBot="1" x14ac:dyDescent="0.3">
      <c r="A53" t="s">
        <v>289</v>
      </c>
      <c r="B53" s="567"/>
      <c r="C53" s="523">
        <v>0.57720000000000005</v>
      </c>
      <c r="D53" s="71" t="s">
        <v>1059</v>
      </c>
      <c r="E53" s="72" t="s">
        <v>780</v>
      </c>
      <c r="F53" s="73">
        <f>VLOOKUP($A53,data!$A:$BY,69,FALSE)</f>
        <v>0.56999999999999995</v>
      </c>
      <c r="G53" s="74">
        <f>VLOOKUP($A53,data!$A:$BY,70,FALSE)</f>
        <v>5</v>
      </c>
      <c r="H53" s="75">
        <f>VLOOKUP($A53,data!$A:$BY,71,FALSE)</f>
        <v>0.5</v>
      </c>
      <c r="I53" s="74">
        <f>VLOOKUP($A53,data!$A:$BY,72,FALSE)</f>
        <v>25</v>
      </c>
      <c r="J53" s="75">
        <f>VLOOKUP($A53,data!$A:$BY,73,FALSE)</f>
        <v>0.45</v>
      </c>
      <c r="K53" s="74">
        <f>VLOOKUP($A53,data!$A:$BY,74,FALSE)</f>
        <v>50</v>
      </c>
      <c r="L53" s="75">
        <f>VLOOKUP($A53,data!$A:$BY,75,FALSE)</f>
        <v>0.4</v>
      </c>
      <c r="M53" s="74">
        <f>VLOOKUP($A53,data!$A:$BY,76,FALSE)</f>
        <v>200</v>
      </c>
      <c r="N53" s="75">
        <f>VLOOKUP($A53,data!$A:$BY,77,FALSE)</f>
        <v>0.35</v>
      </c>
      <c r="O53" s="348"/>
      <c r="P53" s="75">
        <f t="shared" si="4"/>
        <v>0</v>
      </c>
    </row>
    <row r="54" spans="1:16" ht="16.5" customHeight="1" x14ac:dyDescent="0.25">
      <c r="A54" t="s">
        <v>255</v>
      </c>
      <c r="B54" s="535"/>
      <c r="C54" s="522" t="s">
        <v>1741</v>
      </c>
      <c r="D54" s="77" t="s">
        <v>1058</v>
      </c>
      <c r="E54" s="67" t="s">
        <v>777</v>
      </c>
      <c r="F54" s="68">
        <f>VLOOKUP($A54,data!$A:$BY,69,FALSE)</f>
        <v>1.75</v>
      </c>
      <c r="G54" s="69">
        <f>VLOOKUP($A54,data!$A:$BY,70,FALSE)</f>
        <v>10</v>
      </c>
      <c r="H54" s="70">
        <f>VLOOKUP($A54,data!$A:$BY,71,FALSE)</f>
        <v>1.55</v>
      </c>
      <c r="I54" s="69">
        <f>VLOOKUP($A54,data!$A:$BY,72,FALSE)</f>
        <v>10</v>
      </c>
      <c r="J54" s="70">
        <f>VLOOKUP($A54,data!$A:$BY,73,FALSE)</f>
        <v>1.55</v>
      </c>
      <c r="K54" s="69">
        <f>VLOOKUP($A54,data!$A:$BY,74,FALSE)</f>
        <v>10</v>
      </c>
      <c r="L54" s="70">
        <f>VLOOKUP($A54,data!$A:$BY,75,FALSE)</f>
        <v>1.55</v>
      </c>
      <c r="M54" s="69">
        <f>VLOOKUP($A54,data!$A:$BY,76,FALSE)</f>
        <v>10</v>
      </c>
      <c r="N54" s="70">
        <f>VLOOKUP($A54,data!$A:$BY,77,FALSE)</f>
        <v>1.55</v>
      </c>
      <c r="O54" s="347"/>
      <c r="P54" s="70">
        <f t="shared" si="4"/>
        <v>0</v>
      </c>
    </row>
    <row r="55" spans="1:16" ht="16.5" customHeight="1" x14ac:dyDescent="0.25">
      <c r="A55" t="s">
        <v>320</v>
      </c>
      <c r="B55" s="566"/>
      <c r="C55" s="547">
        <v>0</v>
      </c>
      <c r="D55" s="45" t="s">
        <v>1060</v>
      </c>
      <c r="E55" s="63" t="s">
        <v>779</v>
      </c>
      <c r="F55" s="64">
        <f>VLOOKUP($A55,data!$A:$BY,69,FALSE)</f>
        <v>1.75</v>
      </c>
      <c r="G55" s="65">
        <f>VLOOKUP($A55,data!$A:$BY,70,FALSE)</f>
        <v>10</v>
      </c>
      <c r="H55" s="66">
        <f>VLOOKUP($A55,data!$A:$BY,71,FALSE)</f>
        <v>1.55</v>
      </c>
      <c r="I55" s="65">
        <f>VLOOKUP($A55,data!$A:$BY,72,FALSE)</f>
        <v>10</v>
      </c>
      <c r="J55" s="66">
        <f>VLOOKUP($A55,data!$A:$BY,73,FALSE)</f>
        <v>1.55</v>
      </c>
      <c r="K55" s="65">
        <f>VLOOKUP($A55,data!$A:$BY,74,FALSE)</f>
        <v>10</v>
      </c>
      <c r="L55" s="66">
        <f>VLOOKUP($A55,data!$A:$BY,75,FALSE)</f>
        <v>1.55</v>
      </c>
      <c r="M55" s="65">
        <f>VLOOKUP($A55,data!$A:$BY,76,FALSE)</f>
        <v>10</v>
      </c>
      <c r="N55" s="66">
        <f>VLOOKUP($A55,data!$A:$BY,77,FALSE)</f>
        <v>1.55</v>
      </c>
      <c r="O55" s="328"/>
      <c r="P55" s="66">
        <f t="shared" si="4"/>
        <v>0</v>
      </c>
    </row>
    <row r="56" spans="1:16" ht="16.5" customHeight="1" thickBot="1" x14ac:dyDescent="0.3">
      <c r="A56" t="s">
        <v>287</v>
      </c>
      <c r="B56" s="567"/>
      <c r="C56" s="523">
        <v>0</v>
      </c>
      <c r="D56" s="71" t="s">
        <v>1059</v>
      </c>
      <c r="E56" s="72" t="s">
        <v>778</v>
      </c>
      <c r="F56" s="73">
        <f>VLOOKUP($A56,data!$A:$BY,69,FALSE)</f>
        <v>1.75</v>
      </c>
      <c r="G56" s="74">
        <f>VLOOKUP($A56,data!$A:$BY,70,FALSE)</f>
        <v>10</v>
      </c>
      <c r="H56" s="75">
        <f>VLOOKUP($A56,data!$A:$BY,71,FALSE)</f>
        <v>1.55</v>
      </c>
      <c r="I56" s="74">
        <f>VLOOKUP($A56,data!$A:$BY,72,FALSE)</f>
        <v>10</v>
      </c>
      <c r="J56" s="75">
        <f>VLOOKUP($A56,data!$A:$BY,73,FALSE)</f>
        <v>1.55</v>
      </c>
      <c r="K56" s="74">
        <f>VLOOKUP($A56,data!$A:$BY,74,FALSE)</f>
        <v>10</v>
      </c>
      <c r="L56" s="75">
        <f>VLOOKUP($A56,data!$A:$BY,75,FALSE)</f>
        <v>1.55</v>
      </c>
      <c r="M56" s="74">
        <f>VLOOKUP($A56,data!$A:$BY,76,FALSE)</f>
        <v>10</v>
      </c>
      <c r="N56" s="75">
        <f>VLOOKUP($A56,data!$A:$BY,77,FALSE)</f>
        <v>1.55</v>
      </c>
      <c r="O56" s="348"/>
      <c r="P56" s="75">
        <f t="shared" si="4"/>
        <v>0</v>
      </c>
    </row>
    <row r="57" spans="1:16" ht="16.5" customHeight="1" x14ac:dyDescent="0.25">
      <c r="A57" t="s">
        <v>262</v>
      </c>
      <c r="B57" s="535"/>
      <c r="C57" s="522" t="s">
        <v>1742</v>
      </c>
      <c r="D57" s="77" t="s">
        <v>1058</v>
      </c>
      <c r="E57" s="67" t="s">
        <v>782</v>
      </c>
      <c r="F57" s="68">
        <f>VLOOKUP($A57,data!$A:$BY,69,FALSE)</f>
        <v>0.56999999999999995</v>
      </c>
      <c r="G57" s="69">
        <f>VLOOKUP($A57,data!$A:$BY,70,FALSE)</f>
        <v>5</v>
      </c>
      <c r="H57" s="70">
        <f>VLOOKUP($A57,data!$A:$BY,71,FALSE)</f>
        <v>0.5</v>
      </c>
      <c r="I57" s="69">
        <f>VLOOKUP($A57,data!$A:$BY,72,FALSE)</f>
        <v>25</v>
      </c>
      <c r="J57" s="70">
        <f>VLOOKUP($A57,data!$A:$BY,73,FALSE)</f>
        <v>0.45</v>
      </c>
      <c r="K57" s="69">
        <f>VLOOKUP($A57,data!$A:$BY,74,FALSE)</f>
        <v>50</v>
      </c>
      <c r="L57" s="70">
        <f>VLOOKUP($A57,data!$A:$BY,75,FALSE)</f>
        <v>0.4</v>
      </c>
      <c r="M57" s="69">
        <f>VLOOKUP($A57,data!$A:$BY,76,FALSE)</f>
        <v>150</v>
      </c>
      <c r="N57" s="70">
        <f>VLOOKUP($A57,data!$A:$BY,77,FALSE)</f>
        <v>0.35</v>
      </c>
      <c r="O57" s="347"/>
      <c r="P57" s="70">
        <f t="shared" si="4"/>
        <v>0</v>
      </c>
    </row>
    <row r="58" spans="1:16" ht="16.5" customHeight="1" x14ac:dyDescent="0.25">
      <c r="A58" t="s">
        <v>326</v>
      </c>
      <c r="B58" s="566"/>
      <c r="C58" s="547">
        <v>0</v>
      </c>
      <c r="D58" s="45" t="s">
        <v>1060</v>
      </c>
      <c r="E58" s="63" t="s">
        <v>790</v>
      </c>
      <c r="F58" s="64">
        <f>VLOOKUP($A58,data!$A:$BY,69,FALSE)</f>
        <v>0.56999999999999995</v>
      </c>
      <c r="G58" s="65">
        <f>VLOOKUP($A58,data!$A:$BY,70,FALSE)</f>
        <v>5</v>
      </c>
      <c r="H58" s="66">
        <f>VLOOKUP($A58,data!$A:$BY,71,FALSE)</f>
        <v>0.5</v>
      </c>
      <c r="I58" s="65">
        <f>VLOOKUP($A58,data!$A:$BY,72,FALSE)</f>
        <v>25</v>
      </c>
      <c r="J58" s="66">
        <f>VLOOKUP($A58,data!$A:$BY,73,FALSE)</f>
        <v>0.45</v>
      </c>
      <c r="K58" s="65">
        <f>VLOOKUP($A58,data!$A:$BY,74,FALSE)</f>
        <v>50</v>
      </c>
      <c r="L58" s="66">
        <f>VLOOKUP($A58,data!$A:$BY,75,FALSE)</f>
        <v>0.4</v>
      </c>
      <c r="M58" s="65">
        <f>VLOOKUP($A58,data!$A:$BY,76,FALSE)</f>
        <v>150</v>
      </c>
      <c r="N58" s="66">
        <f>VLOOKUP($A58,data!$A:$BY,77,FALSE)</f>
        <v>0.35</v>
      </c>
      <c r="O58" s="328"/>
      <c r="P58" s="66">
        <f t="shared" si="4"/>
        <v>0</v>
      </c>
    </row>
    <row r="59" spans="1:16" ht="16.5" customHeight="1" thickBot="1" x14ac:dyDescent="0.3">
      <c r="A59" t="s">
        <v>294</v>
      </c>
      <c r="B59" s="567"/>
      <c r="C59" s="523">
        <v>0.57720000000000005</v>
      </c>
      <c r="D59" s="71" t="s">
        <v>1059</v>
      </c>
      <c r="E59" s="72" t="s">
        <v>786</v>
      </c>
      <c r="F59" s="73">
        <f>VLOOKUP($A59,data!$A:$BY,69,FALSE)</f>
        <v>0.56999999999999995</v>
      </c>
      <c r="G59" s="74">
        <f>VLOOKUP($A59,data!$A:$BY,70,FALSE)</f>
        <v>5</v>
      </c>
      <c r="H59" s="75">
        <f>VLOOKUP($A59,data!$A:$BY,71,FALSE)</f>
        <v>0.5</v>
      </c>
      <c r="I59" s="74">
        <f>VLOOKUP($A59,data!$A:$BY,72,FALSE)</f>
        <v>25</v>
      </c>
      <c r="J59" s="75">
        <f>VLOOKUP($A59,data!$A:$BY,73,FALSE)</f>
        <v>0.45</v>
      </c>
      <c r="K59" s="74">
        <f>VLOOKUP($A59,data!$A:$BY,74,FALSE)</f>
        <v>50</v>
      </c>
      <c r="L59" s="75">
        <f>VLOOKUP($A59,data!$A:$BY,75,FALSE)</f>
        <v>0.4</v>
      </c>
      <c r="M59" s="74">
        <f>VLOOKUP($A59,data!$A:$BY,76,FALSE)</f>
        <v>150</v>
      </c>
      <c r="N59" s="75">
        <f>VLOOKUP($A59,data!$A:$BY,77,FALSE)</f>
        <v>0.35</v>
      </c>
      <c r="O59" s="348"/>
      <c r="P59" s="75">
        <f t="shared" si="4"/>
        <v>0</v>
      </c>
    </row>
    <row r="60" spans="1:16" ht="16.5" customHeight="1" x14ac:dyDescent="0.25">
      <c r="A60" t="s">
        <v>265</v>
      </c>
      <c r="B60" s="535"/>
      <c r="C60" s="522" t="s">
        <v>1743</v>
      </c>
      <c r="D60" s="77" t="s">
        <v>1058</v>
      </c>
      <c r="E60" s="67" t="s">
        <v>787</v>
      </c>
      <c r="F60" s="68">
        <f>VLOOKUP($A60,data!$A:$BY,69,FALSE)</f>
        <v>0.56999999999999995</v>
      </c>
      <c r="G60" s="69">
        <f>VLOOKUP($A60,data!$A:$BY,70,FALSE)</f>
        <v>5</v>
      </c>
      <c r="H60" s="70">
        <f>VLOOKUP($A60,data!$A:$BY,71,FALSE)</f>
        <v>0.5</v>
      </c>
      <c r="I60" s="69">
        <f>VLOOKUP($A60,data!$A:$BY,72,FALSE)</f>
        <v>25</v>
      </c>
      <c r="J60" s="70">
        <f>VLOOKUP($A60,data!$A:$BY,73,FALSE)</f>
        <v>0.45</v>
      </c>
      <c r="K60" s="69">
        <f>VLOOKUP($A60,data!$A:$BY,74,FALSE)</f>
        <v>50</v>
      </c>
      <c r="L60" s="70">
        <f>VLOOKUP($A60,data!$A:$BY,75,FALSE)</f>
        <v>0.4</v>
      </c>
      <c r="M60" s="69">
        <f>VLOOKUP($A60,data!$A:$BY,76,FALSE)</f>
        <v>125</v>
      </c>
      <c r="N60" s="70">
        <f>VLOOKUP($A60,data!$A:$BY,77,FALSE)</f>
        <v>0.35</v>
      </c>
      <c r="O60" s="347"/>
      <c r="P60" s="70">
        <f t="shared" si="4"/>
        <v>0</v>
      </c>
    </row>
    <row r="61" spans="1:16" ht="16.5" customHeight="1" x14ac:dyDescent="0.25">
      <c r="A61" t="s">
        <v>329</v>
      </c>
      <c r="B61" s="566"/>
      <c r="C61" s="547">
        <v>0</v>
      </c>
      <c r="D61" s="45" t="s">
        <v>1060</v>
      </c>
      <c r="E61" s="63" t="s">
        <v>789</v>
      </c>
      <c r="F61" s="64">
        <f>VLOOKUP($A61,data!$A:$BY,69,FALSE)</f>
        <v>0.56999999999999995</v>
      </c>
      <c r="G61" s="65">
        <f>VLOOKUP($A61,data!$A:$BY,70,FALSE)</f>
        <v>5</v>
      </c>
      <c r="H61" s="66">
        <f>VLOOKUP($A61,data!$A:$BY,71,FALSE)</f>
        <v>0.5</v>
      </c>
      <c r="I61" s="65">
        <f>VLOOKUP($A61,data!$A:$BY,72,FALSE)</f>
        <v>25</v>
      </c>
      <c r="J61" s="66">
        <f>VLOOKUP($A61,data!$A:$BY,73,FALSE)</f>
        <v>0.45</v>
      </c>
      <c r="K61" s="65">
        <f>VLOOKUP($A61,data!$A:$BY,74,FALSE)</f>
        <v>50</v>
      </c>
      <c r="L61" s="66">
        <f>VLOOKUP($A61,data!$A:$BY,75,FALSE)</f>
        <v>0.4</v>
      </c>
      <c r="M61" s="65">
        <f>VLOOKUP($A61,data!$A:$BY,76,FALSE)</f>
        <v>125</v>
      </c>
      <c r="N61" s="66">
        <f>VLOOKUP($A61,data!$A:$BY,77,FALSE)</f>
        <v>0.35</v>
      </c>
      <c r="O61" s="328"/>
      <c r="P61" s="66">
        <f t="shared" si="4"/>
        <v>0</v>
      </c>
    </row>
    <row r="62" spans="1:16" ht="16.5" customHeight="1" thickBot="1" x14ac:dyDescent="0.3">
      <c r="A62" t="s">
        <v>297</v>
      </c>
      <c r="B62" s="567"/>
      <c r="C62" s="523">
        <v>0.57720000000000005</v>
      </c>
      <c r="D62" s="71" t="s">
        <v>1059</v>
      </c>
      <c r="E62" s="72" t="s">
        <v>788</v>
      </c>
      <c r="F62" s="73">
        <f>VLOOKUP($A62,data!$A:$BY,69,FALSE)</f>
        <v>0.56999999999999995</v>
      </c>
      <c r="G62" s="74">
        <f>VLOOKUP($A62,data!$A:$BY,70,FALSE)</f>
        <v>5</v>
      </c>
      <c r="H62" s="75">
        <f>VLOOKUP($A62,data!$A:$BY,71,FALSE)</f>
        <v>0.5</v>
      </c>
      <c r="I62" s="74">
        <f>VLOOKUP($A62,data!$A:$BY,72,FALSE)</f>
        <v>25</v>
      </c>
      <c r="J62" s="75">
        <f>VLOOKUP($A62,data!$A:$BY,73,FALSE)</f>
        <v>0.45</v>
      </c>
      <c r="K62" s="74">
        <f>VLOOKUP($A62,data!$A:$BY,74,FALSE)</f>
        <v>50</v>
      </c>
      <c r="L62" s="75">
        <f>VLOOKUP($A62,data!$A:$BY,75,FALSE)</f>
        <v>0.4</v>
      </c>
      <c r="M62" s="74">
        <f>VLOOKUP($A62,data!$A:$BY,76,FALSE)</f>
        <v>125</v>
      </c>
      <c r="N62" s="75">
        <f>VLOOKUP($A62,data!$A:$BY,77,FALSE)</f>
        <v>0.35</v>
      </c>
      <c r="O62" s="348"/>
      <c r="P62" s="75">
        <f t="shared" si="4"/>
        <v>0</v>
      </c>
    </row>
    <row r="63" spans="1:16" ht="16.5" customHeight="1" x14ac:dyDescent="0.25">
      <c r="A63" t="s">
        <v>260</v>
      </c>
      <c r="B63" s="535"/>
      <c r="C63" s="522" t="s">
        <v>1744</v>
      </c>
      <c r="D63" s="77" t="s">
        <v>1058</v>
      </c>
      <c r="E63" s="67" t="s">
        <v>783</v>
      </c>
      <c r="F63" s="68">
        <f>VLOOKUP($A63,data!$A:$BY,69,FALSE)</f>
        <v>0.56999999999999995</v>
      </c>
      <c r="G63" s="69">
        <f>VLOOKUP($A63,data!$A:$BY,70,FALSE)</f>
        <v>5</v>
      </c>
      <c r="H63" s="70">
        <f>VLOOKUP($A63,data!$A:$BY,71,FALSE)</f>
        <v>0.5</v>
      </c>
      <c r="I63" s="69">
        <f>VLOOKUP($A63,data!$A:$BY,72,FALSE)</f>
        <v>25</v>
      </c>
      <c r="J63" s="70">
        <f>VLOOKUP($A63,data!$A:$BY,73,FALSE)</f>
        <v>0.45</v>
      </c>
      <c r="K63" s="69">
        <f>VLOOKUP($A63,data!$A:$BY,74,FALSE)</f>
        <v>50</v>
      </c>
      <c r="L63" s="70">
        <f>VLOOKUP($A63,data!$A:$BY,75,FALSE)</f>
        <v>0.4</v>
      </c>
      <c r="M63" s="69">
        <f>VLOOKUP($A63,data!$A:$BY,76,FALSE)</f>
        <v>200</v>
      </c>
      <c r="N63" s="70">
        <f>VLOOKUP($A63,data!$A:$BY,77,FALSE)</f>
        <v>0.35</v>
      </c>
      <c r="O63" s="347"/>
      <c r="P63" s="70">
        <f t="shared" si="4"/>
        <v>0</v>
      </c>
    </row>
    <row r="64" spans="1:16" ht="16.5" customHeight="1" x14ac:dyDescent="0.25">
      <c r="A64" t="s">
        <v>324</v>
      </c>
      <c r="B64" s="566"/>
      <c r="C64" s="547">
        <v>0</v>
      </c>
      <c r="D64" s="45" t="s">
        <v>1060</v>
      </c>
      <c r="E64" s="63" t="s">
        <v>785</v>
      </c>
      <c r="F64" s="64">
        <f>VLOOKUP($A64,data!$A:$BY,69,FALSE)</f>
        <v>0.56999999999999995</v>
      </c>
      <c r="G64" s="65">
        <f>VLOOKUP($A64,data!$A:$BY,70,FALSE)</f>
        <v>5</v>
      </c>
      <c r="H64" s="66">
        <f>VLOOKUP($A64,data!$A:$BY,71,FALSE)</f>
        <v>0.5</v>
      </c>
      <c r="I64" s="65">
        <f>VLOOKUP($A64,data!$A:$BY,72,FALSE)</f>
        <v>25</v>
      </c>
      <c r="J64" s="66">
        <f>VLOOKUP($A64,data!$A:$BY,73,FALSE)</f>
        <v>0.45</v>
      </c>
      <c r="K64" s="65">
        <f>VLOOKUP($A64,data!$A:$BY,74,FALSE)</f>
        <v>50</v>
      </c>
      <c r="L64" s="66">
        <f>VLOOKUP($A64,data!$A:$BY,75,FALSE)</f>
        <v>0.4</v>
      </c>
      <c r="M64" s="65">
        <f>VLOOKUP($A64,data!$A:$BY,76,FALSE)</f>
        <v>200</v>
      </c>
      <c r="N64" s="66">
        <f>VLOOKUP($A64,data!$A:$BY,77,FALSE)</f>
        <v>0.35</v>
      </c>
      <c r="O64" s="328"/>
      <c r="P64" s="66">
        <f t="shared" si="4"/>
        <v>0</v>
      </c>
    </row>
    <row r="65" spans="1:16" ht="16.5" customHeight="1" thickBot="1" x14ac:dyDescent="0.3">
      <c r="A65" t="s">
        <v>292</v>
      </c>
      <c r="B65" s="567"/>
      <c r="C65" s="523">
        <v>0</v>
      </c>
      <c r="D65" s="71" t="s">
        <v>1059</v>
      </c>
      <c r="E65" s="72" t="s">
        <v>784</v>
      </c>
      <c r="F65" s="73">
        <f>VLOOKUP($A65,data!$A:$BY,69,FALSE)</f>
        <v>0.56999999999999995</v>
      </c>
      <c r="G65" s="74">
        <f>VLOOKUP($A65,data!$A:$BY,70,FALSE)</f>
        <v>5</v>
      </c>
      <c r="H65" s="75">
        <f>VLOOKUP($A65,data!$A:$BY,71,FALSE)</f>
        <v>0.5</v>
      </c>
      <c r="I65" s="74">
        <f>VLOOKUP($A65,data!$A:$BY,72,FALSE)</f>
        <v>25</v>
      </c>
      <c r="J65" s="75">
        <f>VLOOKUP($A65,data!$A:$BY,73,FALSE)</f>
        <v>0.45</v>
      </c>
      <c r="K65" s="74">
        <f>VLOOKUP($A65,data!$A:$BY,74,FALSE)</f>
        <v>50</v>
      </c>
      <c r="L65" s="75">
        <f>VLOOKUP($A65,data!$A:$BY,75,FALSE)</f>
        <v>0.4</v>
      </c>
      <c r="M65" s="74">
        <f>VLOOKUP($A65,data!$A:$BY,76,FALSE)</f>
        <v>200</v>
      </c>
      <c r="N65" s="75">
        <f>VLOOKUP($A65,data!$A:$BY,77,FALSE)</f>
        <v>0.35</v>
      </c>
      <c r="O65" s="348"/>
      <c r="P65" s="75">
        <f t="shared" si="4"/>
        <v>0</v>
      </c>
    </row>
    <row r="66" spans="1:16" ht="16.5" customHeight="1" x14ac:dyDescent="0.25">
      <c r="A66" t="s">
        <v>261</v>
      </c>
      <c r="B66" s="535"/>
      <c r="C66" s="522" t="s">
        <v>1745</v>
      </c>
      <c r="D66" s="77" t="s">
        <v>1058</v>
      </c>
      <c r="E66" s="67" t="s">
        <v>791</v>
      </c>
      <c r="F66" s="68">
        <f>VLOOKUP($A66,data!$A:$BY,69,FALSE)</f>
        <v>0.56999999999999995</v>
      </c>
      <c r="G66" s="69">
        <f>VLOOKUP($A66,data!$A:$BY,70,FALSE)</f>
        <v>5</v>
      </c>
      <c r="H66" s="70">
        <f>VLOOKUP($A66,data!$A:$BY,71,FALSE)</f>
        <v>0.5</v>
      </c>
      <c r="I66" s="69">
        <f>VLOOKUP($A66,data!$A:$BY,72,FALSE)</f>
        <v>25</v>
      </c>
      <c r="J66" s="70">
        <f>VLOOKUP($A66,data!$A:$BY,73,FALSE)</f>
        <v>0.45</v>
      </c>
      <c r="K66" s="69">
        <f>VLOOKUP($A66,data!$A:$BY,74,FALSE)</f>
        <v>50</v>
      </c>
      <c r="L66" s="70">
        <f>VLOOKUP($A66,data!$A:$BY,75,FALSE)</f>
        <v>0.4</v>
      </c>
      <c r="M66" s="69">
        <f>VLOOKUP($A66,data!$A:$BY,76,FALSE)</f>
        <v>200</v>
      </c>
      <c r="N66" s="70">
        <f>VLOOKUP($A66,data!$A:$BY,77,FALSE)</f>
        <v>0.35</v>
      </c>
      <c r="O66" s="347"/>
      <c r="P66" s="70">
        <f t="shared" si="4"/>
        <v>0</v>
      </c>
    </row>
    <row r="67" spans="1:16" ht="16.5" customHeight="1" x14ac:dyDescent="0.25">
      <c r="A67" t="s">
        <v>325</v>
      </c>
      <c r="B67" s="566"/>
      <c r="C67" s="547">
        <v>0</v>
      </c>
      <c r="D67" s="45" t="s">
        <v>1060</v>
      </c>
      <c r="E67" s="63" t="s">
        <v>793</v>
      </c>
      <c r="F67" s="64">
        <f>VLOOKUP($A67,data!$A:$BY,69,FALSE)</f>
        <v>0.56999999999999995</v>
      </c>
      <c r="G67" s="65">
        <f>VLOOKUP($A67,data!$A:$BY,70,FALSE)</f>
        <v>5</v>
      </c>
      <c r="H67" s="66">
        <f>VLOOKUP($A67,data!$A:$BY,71,FALSE)</f>
        <v>0.5</v>
      </c>
      <c r="I67" s="65">
        <f>VLOOKUP($A67,data!$A:$BY,72,FALSE)</f>
        <v>25</v>
      </c>
      <c r="J67" s="66">
        <f>VLOOKUP($A67,data!$A:$BY,73,FALSE)</f>
        <v>0.45</v>
      </c>
      <c r="K67" s="65">
        <f>VLOOKUP($A67,data!$A:$BY,74,FALSE)</f>
        <v>50</v>
      </c>
      <c r="L67" s="66">
        <f>VLOOKUP($A67,data!$A:$BY,75,FALSE)</f>
        <v>0.4</v>
      </c>
      <c r="M67" s="65">
        <f>VLOOKUP($A67,data!$A:$BY,76,FALSE)</f>
        <v>200</v>
      </c>
      <c r="N67" s="66">
        <f>VLOOKUP($A67,data!$A:$BY,77,FALSE)</f>
        <v>0.35</v>
      </c>
      <c r="O67" s="328"/>
      <c r="P67" s="66">
        <f t="shared" si="4"/>
        <v>0</v>
      </c>
    </row>
    <row r="68" spans="1:16" ht="16.5" customHeight="1" thickBot="1" x14ac:dyDescent="0.3">
      <c r="A68" t="s">
        <v>293</v>
      </c>
      <c r="B68" s="567"/>
      <c r="C68" s="523">
        <v>0.57720000000000005</v>
      </c>
      <c r="D68" s="71" t="s">
        <v>1059</v>
      </c>
      <c r="E68" s="72" t="s">
        <v>792</v>
      </c>
      <c r="F68" s="73">
        <f>VLOOKUP($A68,data!$A:$BY,69,FALSE)</f>
        <v>0.56999999999999995</v>
      </c>
      <c r="G68" s="74">
        <f>VLOOKUP($A68,data!$A:$BY,70,FALSE)</f>
        <v>5</v>
      </c>
      <c r="H68" s="75">
        <f>VLOOKUP($A68,data!$A:$BY,71,FALSE)</f>
        <v>0.5</v>
      </c>
      <c r="I68" s="74">
        <f>VLOOKUP($A68,data!$A:$BY,72,FALSE)</f>
        <v>25</v>
      </c>
      <c r="J68" s="75">
        <f>VLOOKUP($A68,data!$A:$BY,73,FALSE)</f>
        <v>0.45</v>
      </c>
      <c r="K68" s="74">
        <f>VLOOKUP($A68,data!$A:$BY,74,FALSE)</f>
        <v>50</v>
      </c>
      <c r="L68" s="75">
        <f>VLOOKUP($A68,data!$A:$BY,75,FALSE)</f>
        <v>0.4</v>
      </c>
      <c r="M68" s="74">
        <f>VLOOKUP($A68,data!$A:$BY,76,FALSE)</f>
        <v>200</v>
      </c>
      <c r="N68" s="75">
        <f>VLOOKUP($A68,data!$A:$BY,77,FALSE)</f>
        <v>0.35</v>
      </c>
      <c r="O68" s="348"/>
      <c r="P68" s="75">
        <f t="shared" si="4"/>
        <v>0</v>
      </c>
    </row>
    <row r="69" spans="1:16" ht="16.5" customHeight="1" x14ac:dyDescent="0.25">
      <c r="A69" t="s">
        <v>258</v>
      </c>
      <c r="B69" s="535"/>
      <c r="C69" s="522" t="s">
        <v>1746</v>
      </c>
      <c r="D69" s="77" t="s">
        <v>1058</v>
      </c>
      <c r="E69" s="67" t="s">
        <v>803</v>
      </c>
      <c r="F69" s="68">
        <f>VLOOKUP($A69,data!$A:$BY,69,FALSE)</f>
        <v>0.69</v>
      </c>
      <c r="G69" s="69">
        <f>VLOOKUP($A69,data!$A:$BY,70,FALSE)</f>
        <v>5</v>
      </c>
      <c r="H69" s="70">
        <f>VLOOKUP($A69,data!$A:$BY,71,FALSE)</f>
        <v>0.65</v>
      </c>
      <c r="I69" s="69">
        <f>VLOOKUP($A69,data!$A:$BY,72,FALSE)</f>
        <v>25</v>
      </c>
      <c r="J69" s="70">
        <f>VLOOKUP($A69,data!$A:$BY,73,FALSE)</f>
        <v>0.6</v>
      </c>
      <c r="K69" s="69">
        <f>VLOOKUP($A69,data!$A:$BY,74,FALSE)</f>
        <v>75</v>
      </c>
      <c r="L69" s="70">
        <f>VLOOKUP($A69,data!$A:$BY,75,FALSE)</f>
        <v>0.55000000000000004</v>
      </c>
      <c r="M69" s="69">
        <f>VLOOKUP($A69,data!$A:$BY,76,FALSE)</f>
        <v>150</v>
      </c>
      <c r="N69" s="70">
        <f>VLOOKUP($A69,data!$A:$BY,77,FALSE)</f>
        <v>0.45</v>
      </c>
      <c r="O69" s="347"/>
      <c r="P69" s="70">
        <f t="shared" si="4"/>
        <v>0</v>
      </c>
    </row>
    <row r="70" spans="1:16" ht="16.5" customHeight="1" x14ac:dyDescent="0.25">
      <c r="A70" t="s">
        <v>322</v>
      </c>
      <c r="B70" s="566"/>
      <c r="C70" s="547">
        <v>0</v>
      </c>
      <c r="D70" s="45" t="s">
        <v>1060</v>
      </c>
      <c r="E70" s="63" t="s">
        <v>805</v>
      </c>
      <c r="F70" s="64">
        <f>VLOOKUP($A70,data!$A:$BY,69,FALSE)</f>
        <v>0.69</v>
      </c>
      <c r="G70" s="65">
        <f>VLOOKUP($A70,data!$A:$BY,70,FALSE)</f>
        <v>5</v>
      </c>
      <c r="H70" s="66">
        <f>VLOOKUP($A70,data!$A:$BY,71,FALSE)</f>
        <v>0.65</v>
      </c>
      <c r="I70" s="65">
        <f>VLOOKUP($A70,data!$A:$BY,72,FALSE)</f>
        <v>25</v>
      </c>
      <c r="J70" s="66">
        <f>VLOOKUP($A70,data!$A:$BY,73,FALSE)</f>
        <v>0.6</v>
      </c>
      <c r="K70" s="65">
        <f>VLOOKUP($A70,data!$A:$BY,74,FALSE)</f>
        <v>75</v>
      </c>
      <c r="L70" s="66">
        <f>VLOOKUP($A70,data!$A:$BY,75,FALSE)</f>
        <v>0.55000000000000004</v>
      </c>
      <c r="M70" s="65">
        <f>VLOOKUP($A70,data!$A:$BY,76,FALSE)</f>
        <v>150</v>
      </c>
      <c r="N70" s="66">
        <f>VLOOKUP($A70,data!$A:$BY,77,FALSE)</f>
        <v>0.45</v>
      </c>
      <c r="O70" s="328"/>
      <c r="P70" s="66">
        <f t="shared" si="4"/>
        <v>0</v>
      </c>
    </row>
    <row r="71" spans="1:16" ht="16.5" customHeight="1" thickBot="1" x14ac:dyDescent="0.3">
      <c r="A71" t="s">
        <v>290</v>
      </c>
      <c r="B71" s="567"/>
      <c r="C71" s="523">
        <v>0.74158257900000002</v>
      </c>
      <c r="D71" s="71" t="s">
        <v>1059</v>
      </c>
      <c r="E71" s="72" t="s">
        <v>804</v>
      </c>
      <c r="F71" s="73">
        <f>VLOOKUP($A71,data!$A:$BY,69,FALSE)</f>
        <v>0.69</v>
      </c>
      <c r="G71" s="74">
        <f>VLOOKUP($A71,data!$A:$BY,70,FALSE)</f>
        <v>5</v>
      </c>
      <c r="H71" s="75">
        <f>VLOOKUP($A71,data!$A:$BY,71,FALSE)</f>
        <v>0.65</v>
      </c>
      <c r="I71" s="74">
        <f>VLOOKUP($A71,data!$A:$BY,72,FALSE)</f>
        <v>25</v>
      </c>
      <c r="J71" s="75">
        <f>VLOOKUP($A71,data!$A:$BY,73,FALSE)</f>
        <v>0.6</v>
      </c>
      <c r="K71" s="74">
        <f>VLOOKUP($A71,data!$A:$BY,74,FALSE)</f>
        <v>75</v>
      </c>
      <c r="L71" s="75">
        <f>VLOOKUP($A71,data!$A:$BY,75,FALSE)</f>
        <v>0.55000000000000004</v>
      </c>
      <c r="M71" s="74">
        <f>VLOOKUP($A71,data!$A:$BY,76,FALSE)</f>
        <v>150</v>
      </c>
      <c r="N71" s="75">
        <f>VLOOKUP($A71,data!$A:$BY,77,FALSE)</f>
        <v>0.45</v>
      </c>
      <c r="O71" s="348"/>
      <c r="P71" s="75">
        <f t="shared" si="4"/>
        <v>0</v>
      </c>
    </row>
    <row r="72" spans="1:16" ht="16.5" customHeight="1" x14ac:dyDescent="0.25">
      <c r="A72" t="s">
        <v>256</v>
      </c>
      <c r="B72" s="535"/>
      <c r="C72" s="522" t="s">
        <v>1747</v>
      </c>
      <c r="D72" s="77" t="s">
        <v>1058</v>
      </c>
      <c r="E72" s="67" t="s">
        <v>806</v>
      </c>
      <c r="F72" s="68">
        <f>VLOOKUP($A72,data!$A:$BY,69,FALSE)</f>
        <v>0.69</v>
      </c>
      <c r="G72" s="69">
        <f>VLOOKUP($A72,data!$A:$BY,70,FALSE)</f>
        <v>5</v>
      </c>
      <c r="H72" s="70">
        <f>VLOOKUP($A72,data!$A:$BY,71,FALSE)</f>
        <v>0.65</v>
      </c>
      <c r="I72" s="69">
        <f>VLOOKUP($A72,data!$A:$BY,72,FALSE)</f>
        <v>25</v>
      </c>
      <c r="J72" s="70">
        <f>VLOOKUP($A72,data!$A:$BY,73,FALSE)</f>
        <v>0.6</v>
      </c>
      <c r="K72" s="69">
        <f>VLOOKUP($A72,data!$A:$BY,74,FALSE)</f>
        <v>50</v>
      </c>
      <c r="L72" s="70">
        <f>VLOOKUP($A72,data!$A:$BY,75,FALSE)</f>
        <v>0.55000000000000004</v>
      </c>
      <c r="M72" s="69">
        <f>VLOOKUP($A72,data!$A:$BY,76,FALSE)</f>
        <v>125</v>
      </c>
      <c r="N72" s="70">
        <f>VLOOKUP($A72,data!$A:$BY,77,FALSE)</f>
        <v>0.45</v>
      </c>
      <c r="O72" s="347"/>
      <c r="P72" s="70">
        <f t="shared" si="4"/>
        <v>0</v>
      </c>
    </row>
    <row r="73" spans="1:16" ht="16.5" customHeight="1" x14ac:dyDescent="0.25">
      <c r="A73" t="s">
        <v>319</v>
      </c>
      <c r="B73" s="566"/>
      <c r="C73" s="547">
        <v>0</v>
      </c>
      <c r="D73" s="45" t="s">
        <v>1060</v>
      </c>
      <c r="E73" s="63" t="s">
        <v>808</v>
      </c>
      <c r="F73" s="64">
        <f>VLOOKUP($A73,data!$A:$BY,69,FALSE)</f>
        <v>0.69</v>
      </c>
      <c r="G73" s="65">
        <f>VLOOKUP($A73,data!$A:$BY,70,FALSE)</f>
        <v>5</v>
      </c>
      <c r="H73" s="66">
        <f>VLOOKUP($A73,data!$A:$BY,71,FALSE)</f>
        <v>0.65</v>
      </c>
      <c r="I73" s="65">
        <f>VLOOKUP($A73,data!$A:$BY,72,FALSE)</f>
        <v>25</v>
      </c>
      <c r="J73" s="66">
        <f>VLOOKUP($A73,data!$A:$BY,73,FALSE)</f>
        <v>0.6</v>
      </c>
      <c r="K73" s="65">
        <f>VLOOKUP($A73,data!$A:$BY,74,FALSE)</f>
        <v>50</v>
      </c>
      <c r="L73" s="66">
        <f>VLOOKUP($A73,data!$A:$BY,75,FALSE)</f>
        <v>0.55000000000000004</v>
      </c>
      <c r="M73" s="65">
        <f>VLOOKUP($A73,data!$A:$BY,76,FALSE)</f>
        <v>125</v>
      </c>
      <c r="N73" s="66">
        <f>VLOOKUP($A73,data!$A:$BY,77,FALSE)</f>
        <v>0.45</v>
      </c>
      <c r="O73" s="328"/>
      <c r="P73" s="66">
        <f t="shared" si="4"/>
        <v>0</v>
      </c>
    </row>
    <row r="74" spans="1:16" ht="16.5" customHeight="1" thickBot="1" x14ac:dyDescent="0.3">
      <c r="A74" t="s">
        <v>288</v>
      </c>
      <c r="B74" s="567"/>
      <c r="C74" s="523">
        <v>0.69373854199999996</v>
      </c>
      <c r="D74" s="71" t="s">
        <v>1059</v>
      </c>
      <c r="E74" s="72" t="s">
        <v>807</v>
      </c>
      <c r="F74" s="73">
        <f>VLOOKUP($A74,data!$A:$BY,69,FALSE)</f>
        <v>0.69</v>
      </c>
      <c r="G74" s="74">
        <f>VLOOKUP($A74,data!$A:$BY,70,FALSE)</f>
        <v>5</v>
      </c>
      <c r="H74" s="75">
        <f>VLOOKUP($A74,data!$A:$BY,71,FALSE)</f>
        <v>0.65</v>
      </c>
      <c r="I74" s="74">
        <f>VLOOKUP($A74,data!$A:$BY,72,FALSE)</f>
        <v>25</v>
      </c>
      <c r="J74" s="75">
        <f>VLOOKUP($A74,data!$A:$BY,73,FALSE)</f>
        <v>0.6</v>
      </c>
      <c r="K74" s="74">
        <f>VLOOKUP($A74,data!$A:$BY,74,FALSE)</f>
        <v>50</v>
      </c>
      <c r="L74" s="75">
        <f>VLOOKUP($A74,data!$A:$BY,75,FALSE)</f>
        <v>0.55000000000000004</v>
      </c>
      <c r="M74" s="74">
        <f>VLOOKUP($A74,data!$A:$BY,76,FALSE)</f>
        <v>125</v>
      </c>
      <c r="N74" s="75">
        <f>VLOOKUP($A74,data!$A:$BY,77,FALSE)</f>
        <v>0.45</v>
      </c>
      <c r="O74" s="348"/>
      <c r="P74" s="75">
        <f t="shared" si="4"/>
        <v>0</v>
      </c>
    </row>
    <row r="75" spans="1:16" ht="16.5" customHeight="1" x14ac:dyDescent="0.25">
      <c r="A75" t="s">
        <v>264</v>
      </c>
      <c r="B75" s="535"/>
      <c r="C75" s="522" t="s">
        <v>1748</v>
      </c>
      <c r="D75" s="77" t="s">
        <v>1058</v>
      </c>
      <c r="E75" s="67" t="s">
        <v>797</v>
      </c>
      <c r="F75" s="68">
        <f>VLOOKUP($A75,data!$A:$BY,69,FALSE)</f>
        <v>0.52</v>
      </c>
      <c r="G75" s="69">
        <f>VLOOKUP($A75,data!$A:$BY,70,FALSE)</f>
        <v>5</v>
      </c>
      <c r="H75" s="70">
        <f>VLOOKUP($A75,data!$A:$BY,71,FALSE)</f>
        <v>0.49</v>
      </c>
      <c r="I75" s="69">
        <f>VLOOKUP($A75,data!$A:$BY,72,FALSE)</f>
        <v>10</v>
      </c>
      <c r="J75" s="70">
        <f>VLOOKUP($A75,data!$A:$BY,73,FALSE)</f>
        <v>0.47</v>
      </c>
      <c r="K75" s="69">
        <f>VLOOKUP($A75,data!$A:$BY,74,FALSE)</f>
        <v>50</v>
      </c>
      <c r="L75" s="70">
        <f>VLOOKUP($A75,data!$A:$BY,75,FALSE)</f>
        <v>0.45</v>
      </c>
      <c r="M75" s="69">
        <f>VLOOKUP($A75,data!$A:$BY,76,FALSE)</f>
        <v>500</v>
      </c>
      <c r="N75" s="70">
        <f>VLOOKUP($A75,data!$A:$BY,77,FALSE)</f>
        <v>0.35</v>
      </c>
      <c r="O75" s="347"/>
      <c r="P75" s="70">
        <f t="shared" si="4"/>
        <v>0</v>
      </c>
    </row>
    <row r="76" spans="1:16" ht="16.5" customHeight="1" x14ac:dyDescent="0.25">
      <c r="A76" t="s">
        <v>328</v>
      </c>
      <c r="B76" s="566"/>
      <c r="C76" s="547">
        <v>0</v>
      </c>
      <c r="D76" s="45" t="s">
        <v>1060</v>
      </c>
      <c r="E76" s="63" t="s">
        <v>799</v>
      </c>
      <c r="F76" s="64">
        <f>VLOOKUP($A76,data!$A:$BY,69,FALSE)</f>
        <v>0.52</v>
      </c>
      <c r="G76" s="65">
        <f>VLOOKUP($A76,data!$A:$BY,70,FALSE)</f>
        <v>5</v>
      </c>
      <c r="H76" s="66">
        <f>VLOOKUP($A76,data!$A:$BY,71,FALSE)</f>
        <v>0.49</v>
      </c>
      <c r="I76" s="65">
        <f>VLOOKUP($A76,data!$A:$BY,72,FALSE)</f>
        <v>10</v>
      </c>
      <c r="J76" s="66">
        <f>VLOOKUP($A76,data!$A:$BY,73,FALSE)</f>
        <v>0.47</v>
      </c>
      <c r="K76" s="65">
        <f>VLOOKUP($A76,data!$A:$BY,74,FALSE)</f>
        <v>50</v>
      </c>
      <c r="L76" s="66">
        <f>VLOOKUP($A76,data!$A:$BY,75,FALSE)</f>
        <v>0.45</v>
      </c>
      <c r="M76" s="65">
        <f>VLOOKUP($A76,data!$A:$BY,76,FALSE)</f>
        <v>500</v>
      </c>
      <c r="N76" s="66">
        <f>VLOOKUP($A76,data!$A:$BY,77,FALSE)</f>
        <v>0.35</v>
      </c>
      <c r="O76" s="328"/>
      <c r="P76" s="66">
        <f t="shared" si="4"/>
        <v>0</v>
      </c>
    </row>
    <row r="77" spans="1:16" ht="16.5" customHeight="1" thickBot="1" x14ac:dyDescent="0.3">
      <c r="A77" t="s">
        <v>296</v>
      </c>
      <c r="B77" s="567"/>
      <c r="C77" s="523">
        <v>0.57720000000000005</v>
      </c>
      <c r="D77" s="71" t="s">
        <v>1059</v>
      </c>
      <c r="E77" s="72" t="s">
        <v>798</v>
      </c>
      <c r="F77" s="73">
        <f>VLOOKUP($A77,data!$A:$BY,69,FALSE)</f>
        <v>0.52</v>
      </c>
      <c r="G77" s="74">
        <f>VLOOKUP($A77,data!$A:$BY,70,FALSE)</f>
        <v>5</v>
      </c>
      <c r="H77" s="75">
        <f>VLOOKUP($A77,data!$A:$BY,71,FALSE)</f>
        <v>0.49</v>
      </c>
      <c r="I77" s="74">
        <f>VLOOKUP($A77,data!$A:$BY,72,FALSE)</f>
        <v>10</v>
      </c>
      <c r="J77" s="75">
        <f>VLOOKUP($A77,data!$A:$BY,73,FALSE)</f>
        <v>0.47</v>
      </c>
      <c r="K77" s="74">
        <f>VLOOKUP($A77,data!$A:$BY,74,FALSE)</f>
        <v>50</v>
      </c>
      <c r="L77" s="75">
        <f>VLOOKUP($A77,data!$A:$BY,75,FALSE)</f>
        <v>0.45</v>
      </c>
      <c r="M77" s="74">
        <f>VLOOKUP($A77,data!$A:$BY,76,FALSE)</f>
        <v>500</v>
      </c>
      <c r="N77" s="75">
        <f>VLOOKUP($A77,data!$A:$BY,77,FALSE)</f>
        <v>0.35</v>
      </c>
      <c r="O77" s="348"/>
      <c r="P77" s="75">
        <f t="shared" si="4"/>
        <v>0</v>
      </c>
    </row>
    <row r="78" spans="1:16" ht="16.5" customHeight="1" x14ac:dyDescent="0.25">
      <c r="A78" t="s">
        <v>259</v>
      </c>
      <c r="B78" s="535"/>
      <c r="C78" s="522" t="s">
        <v>1749</v>
      </c>
      <c r="D78" s="77" t="s">
        <v>1058</v>
      </c>
      <c r="E78" s="67" t="s">
        <v>800</v>
      </c>
      <c r="F78" s="68">
        <f>VLOOKUP($A78,data!$A:$BY,69,FALSE)</f>
        <v>0.56999999999999995</v>
      </c>
      <c r="G78" s="69">
        <f>VLOOKUP($A78,data!$A:$BY,70,FALSE)</f>
        <v>5</v>
      </c>
      <c r="H78" s="70">
        <f>VLOOKUP($A78,data!$A:$BY,71,FALSE)</f>
        <v>0.5</v>
      </c>
      <c r="I78" s="69">
        <f>VLOOKUP($A78,data!$A:$BY,72,FALSE)</f>
        <v>25</v>
      </c>
      <c r="J78" s="70">
        <f>VLOOKUP($A78,data!$A:$BY,73,FALSE)</f>
        <v>0.45</v>
      </c>
      <c r="K78" s="69">
        <f>VLOOKUP($A78,data!$A:$BY,74,FALSE)</f>
        <v>50</v>
      </c>
      <c r="L78" s="70">
        <f>VLOOKUP($A78,data!$A:$BY,75,FALSE)</f>
        <v>0.4</v>
      </c>
      <c r="M78" s="69">
        <f>VLOOKUP($A78,data!$A:$BY,76,FALSE)</f>
        <v>150</v>
      </c>
      <c r="N78" s="70">
        <f>VLOOKUP($A78,data!$A:$BY,77,FALSE)</f>
        <v>0.35</v>
      </c>
      <c r="O78" s="347"/>
      <c r="P78" s="70">
        <f t="shared" si="4"/>
        <v>0</v>
      </c>
    </row>
    <row r="79" spans="1:16" ht="16.5" customHeight="1" x14ac:dyDescent="0.25">
      <c r="A79" t="s">
        <v>323</v>
      </c>
      <c r="B79" s="566"/>
      <c r="C79" s="568"/>
      <c r="D79" s="45" t="s">
        <v>1060</v>
      </c>
      <c r="E79" s="63" t="s">
        <v>802</v>
      </c>
      <c r="F79" s="64">
        <f>VLOOKUP($A79,data!$A:$BY,69,FALSE)</f>
        <v>0.56999999999999995</v>
      </c>
      <c r="G79" s="65">
        <f>VLOOKUP($A79,data!$A:$BY,70,FALSE)</f>
        <v>5</v>
      </c>
      <c r="H79" s="66">
        <f>VLOOKUP($A79,data!$A:$BY,71,FALSE)</f>
        <v>0.5</v>
      </c>
      <c r="I79" s="65">
        <f>VLOOKUP($A79,data!$A:$BY,72,FALSE)</f>
        <v>25</v>
      </c>
      <c r="J79" s="66">
        <f>VLOOKUP($A79,data!$A:$BY,73,FALSE)</f>
        <v>0.45</v>
      </c>
      <c r="K79" s="65">
        <f>VLOOKUP($A79,data!$A:$BY,74,FALSE)</f>
        <v>50</v>
      </c>
      <c r="L79" s="66">
        <f>VLOOKUP($A79,data!$A:$BY,75,FALSE)</f>
        <v>0.4</v>
      </c>
      <c r="M79" s="65">
        <f>VLOOKUP($A79,data!$A:$BY,76,FALSE)</f>
        <v>150</v>
      </c>
      <c r="N79" s="66">
        <f>VLOOKUP($A79,data!$A:$BY,77,FALSE)</f>
        <v>0.35</v>
      </c>
      <c r="O79" s="328"/>
      <c r="P79" s="66">
        <f t="shared" si="4"/>
        <v>0</v>
      </c>
    </row>
    <row r="80" spans="1:16" ht="16.5" customHeight="1" thickBot="1" x14ac:dyDescent="0.3">
      <c r="A80" t="s">
        <v>291</v>
      </c>
      <c r="B80" s="567"/>
      <c r="C80" s="569"/>
      <c r="D80" s="71" t="s">
        <v>1059</v>
      </c>
      <c r="E80" s="72" t="s">
        <v>801</v>
      </c>
      <c r="F80" s="73">
        <f>VLOOKUP($A80,data!$A:$BY,69,FALSE)</f>
        <v>0.56999999999999995</v>
      </c>
      <c r="G80" s="74">
        <f>VLOOKUP($A80,data!$A:$BY,70,FALSE)</f>
        <v>5</v>
      </c>
      <c r="H80" s="75">
        <f>VLOOKUP($A80,data!$A:$BY,71,FALSE)</f>
        <v>0.5</v>
      </c>
      <c r="I80" s="74">
        <f>VLOOKUP($A80,data!$A:$BY,72,FALSE)</f>
        <v>25</v>
      </c>
      <c r="J80" s="75">
        <f>VLOOKUP($A80,data!$A:$BY,73,FALSE)</f>
        <v>0.45</v>
      </c>
      <c r="K80" s="74">
        <f>VLOOKUP($A80,data!$A:$BY,74,FALSE)</f>
        <v>50</v>
      </c>
      <c r="L80" s="75">
        <f>VLOOKUP($A80,data!$A:$BY,75,FALSE)</f>
        <v>0.4</v>
      </c>
      <c r="M80" s="74">
        <f>VLOOKUP($A80,data!$A:$BY,76,FALSE)</f>
        <v>150</v>
      </c>
      <c r="N80" s="75">
        <f>VLOOKUP($A80,data!$A:$BY,77,FALSE)</f>
        <v>0.35</v>
      </c>
      <c r="O80" s="348"/>
      <c r="P80" s="75">
        <f t="shared" si="4"/>
        <v>0</v>
      </c>
    </row>
    <row r="81" spans="1:16" ht="15.75" thickBot="1" x14ac:dyDescent="0.3">
      <c r="C81" s="94"/>
    </row>
    <row r="82" spans="1:16" x14ac:dyDescent="0.25">
      <c r="A82" t="s">
        <v>270</v>
      </c>
      <c r="B82" s="535"/>
      <c r="C82" s="522" t="s">
        <v>1955</v>
      </c>
      <c r="D82" s="77" t="s">
        <v>1058</v>
      </c>
      <c r="E82" s="67" t="s">
        <v>957</v>
      </c>
      <c r="F82" s="68">
        <f>VLOOKUP($A82,data!$A:$BY,69,FALSE)</f>
        <v>5.99</v>
      </c>
      <c r="G82" s="69">
        <f>VLOOKUP($A82,data!$A:$BY,70,FALSE)</f>
        <v>5</v>
      </c>
      <c r="H82" s="70">
        <f>VLOOKUP($A82,data!$A:$BY,71,FALSE)</f>
        <v>4.99</v>
      </c>
      <c r="I82" s="69">
        <f>VLOOKUP($A82,data!$A:$BY,72,FALSE)</f>
        <v>10</v>
      </c>
      <c r="J82" s="70">
        <f>VLOOKUP($A82,data!$A:$BY,73,FALSE)</f>
        <v>3.56</v>
      </c>
      <c r="K82" s="69">
        <f>VLOOKUP($A82,data!$A:$BY,74,FALSE)</f>
        <v>10</v>
      </c>
      <c r="L82" s="70">
        <f>VLOOKUP($A82,data!$A:$BY,75,FALSE)</f>
        <v>3.56</v>
      </c>
      <c r="M82" s="69">
        <f>VLOOKUP($A82,data!$A:$BY,76,FALSE)</f>
        <v>10</v>
      </c>
      <c r="N82" s="70">
        <f>VLOOKUP($A82,data!$A:$BY,77,FALSE)</f>
        <v>3.56</v>
      </c>
      <c r="O82" s="347"/>
      <c r="P82" s="70">
        <f t="shared" ref="P82:P120" si="5">IF(O82=0,0,IF(O82&gt;(M82-1),(N82*O82),IF(O82&gt;(K82-1),(L82*O82),IF(O82&gt;(I82-1),(J82*O82),IF(O82&gt;(G82-1),(H82*O82),F82*O82)))))</f>
        <v>0</v>
      </c>
    </row>
    <row r="83" spans="1:16" x14ac:dyDescent="0.25">
      <c r="A83" t="s">
        <v>336</v>
      </c>
      <c r="B83" s="566"/>
      <c r="C83" s="547">
        <v>0</v>
      </c>
      <c r="D83" s="45" t="s">
        <v>1060</v>
      </c>
      <c r="E83" s="63" t="s">
        <v>959</v>
      </c>
      <c r="F83" s="64">
        <f>VLOOKUP($A83,data!$A:$BY,69,FALSE)</f>
        <v>5.99</v>
      </c>
      <c r="G83" s="65">
        <f>VLOOKUP($A83,data!$A:$BY,70,FALSE)</f>
        <v>5</v>
      </c>
      <c r="H83" s="66">
        <f>VLOOKUP($A83,data!$A:$BY,71,FALSE)</f>
        <v>4.99</v>
      </c>
      <c r="I83" s="65">
        <f>VLOOKUP($A83,data!$A:$BY,72,FALSE)</f>
        <v>10</v>
      </c>
      <c r="J83" s="66">
        <f>VLOOKUP($A83,data!$A:$BY,73,FALSE)</f>
        <v>3.56</v>
      </c>
      <c r="K83" s="65">
        <f>VLOOKUP($A83,data!$A:$BY,74,FALSE)</f>
        <v>10</v>
      </c>
      <c r="L83" s="66">
        <f>VLOOKUP($A83,data!$A:$BY,75,FALSE)</f>
        <v>3.56</v>
      </c>
      <c r="M83" s="65">
        <f>VLOOKUP($A83,data!$A:$BY,76,FALSE)</f>
        <v>10</v>
      </c>
      <c r="N83" s="66">
        <f>VLOOKUP($A83,data!$A:$BY,77,FALSE)</f>
        <v>3.56</v>
      </c>
      <c r="O83" s="328"/>
      <c r="P83" s="66">
        <f t="shared" si="5"/>
        <v>0</v>
      </c>
    </row>
    <row r="84" spans="1:16" ht="15.75" thickBot="1" x14ac:dyDescent="0.3">
      <c r="A84" t="s">
        <v>305</v>
      </c>
      <c r="B84" s="567"/>
      <c r="C84" s="523">
        <v>3.33</v>
      </c>
      <c r="D84" s="71" t="s">
        <v>1059</v>
      </c>
      <c r="E84" s="72" t="s">
        <v>958</v>
      </c>
      <c r="F84" s="73">
        <f>VLOOKUP($A84,data!$A:$BY,69,FALSE)</f>
        <v>59.99</v>
      </c>
      <c r="G84" s="74">
        <f>VLOOKUP($A84,data!$A:$BY,70,FALSE)</f>
        <v>2</v>
      </c>
      <c r="H84" s="75">
        <f>VLOOKUP($A84,data!$A:$BY,71,FALSE)</f>
        <v>49.99</v>
      </c>
      <c r="I84" s="74">
        <f>VLOOKUP($A84,data!$A:$BY,72,FALSE)</f>
        <v>5</v>
      </c>
      <c r="J84" s="75">
        <f>VLOOKUP($A84,data!$A:$BY,73,FALSE)</f>
        <v>39.99</v>
      </c>
      <c r="K84" s="74">
        <f>VLOOKUP($A84,data!$A:$BY,74,FALSE)</f>
        <v>5</v>
      </c>
      <c r="L84" s="75">
        <f>VLOOKUP($A84,data!$A:$BY,75,FALSE)</f>
        <v>39.99</v>
      </c>
      <c r="M84" s="74">
        <f>VLOOKUP($A84,data!$A:$BY,76,FALSE)</f>
        <v>5</v>
      </c>
      <c r="N84" s="75">
        <f>VLOOKUP($A84,data!$A:$BY,77,FALSE)</f>
        <v>39.99</v>
      </c>
      <c r="O84" s="348"/>
      <c r="P84" s="75">
        <f t="shared" si="5"/>
        <v>0</v>
      </c>
    </row>
    <row r="85" spans="1:16" x14ac:dyDescent="0.25">
      <c r="A85" t="s">
        <v>157</v>
      </c>
      <c r="B85" s="535"/>
      <c r="C85" s="522" t="s">
        <v>1956</v>
      </c>
      <c r="D85" s="77" t="s">
        <v>1058</v>
      </c>
      <c r="E85" s="67" t="s">
        <v>936</v>
      </c>
      <c r="F85" s="68">
        <f>VLOOKUP($A85,data!$A:$BY,69,FALSE)</f>
        <v>0.35</v>
      </c>
      <c r="G85" s="69">
        <f>VLOOKUP($A85,data!$A:$BY,70,FALSE)</f>
        <v>10</v>
      </c>
      <c r="H85" s="70">
        <f>VLOOKUP($A85,data!$A:$BY,71,FALSE)</f>
        <v>0.3</v>
      </c>
      <c r="I85" s="69">
        <f>VLOOKUP($A85,data!$A:$BY,72,FALSE)</f>
        <v>20</v>
      </c>
      <c r="J85" s="70">
        <f>VLOOKUP($A85,data!$A:$BY,73,FALSE)</f>
        <v>0.25</v>
      </c>
      <c r="K85" s="69">
        <f>VLOOKUP($A85,data!$A:$BY,74,FALSE)</f>
        <v>50</v>
      </c>
      <c r="L85" s="70">
        <f>VLOOKUP($A85,data!$A:$BY,75,FALSE)</f>
        <v>0.22</v>
      </c>
      <c r="M85" s="69">
        <f>VLOOKUP($A85,data!$A:$BY,76,FALSE)</f>
        <v>350</v>
      </c>
      <c r="N85" s="70">
        <f>VLOOKUP($A85,data!$A:$BY,77,FALSE)</f>
        <v>0.13</v>
      </c>
      <c r="O85" s="347"/>
      <c r="P85" s="70">
        <f t="shared" si="5"/>
        <v>0</v>
      </c>
    </row>
    <row r="86" spans="1:16" x14ac:dyDescent="0.25">
      <c r="A86" t="s">
        <v>163</v>
      </c>
      <c r="B86" s="566"/>
      <c r="C86" s="547">
        <v>0</v>
      </c>
      <c r="D86" s="45" t="s">
        <v>1060</v>
      </c>
      <c r="E86" s="63" t="s">
        <v>938</v>
      </c>
      <c r="F86" s="64">
        <f>VLOOKUP($A86,data!$A:$BY,69,FALSE)</f>
        <v>0.35</v>
      </c>
      <c r="G86" s="65">
        <f>VLOOKUP($A86,data!$A:$BY,70,FALSE)</f>
        <v>10</v>
      </c>
      <c r="H86" s="66">
        <f>VLOOKUP($A86,data!$A:$BY,71,FALSE)</f>
        <v>0.3</v>
      </c>
      <c r="I86" s="65">
        <f>VLOOKUP($A86,data!$A:$BY,72,FALSE)</f>
        <v>20</v>
      </c>
      <c r="J86" s="66">
        <f>VLOOKUP($A86,data!$A:$BY,73,FALSE)</f>
        <v>0.25</v>
      </c>
      <c r="K86" s="65">
        <f>VLOOKUP($A86,data!$A:$BY,74,FALSE)</f>
        <v>50</v>
      </c>
      <c r="L86" s="66">
        <f>VLOOKUP($A86,data!$A:$BY,75,FALSE)</f>
        <v>0.22</v>
      </c>
      <c r="M86" s="65">
        <f>VLOOKUP($A86,data!$A:$BY,76,FALSE)</f>
        <v>350</v>
      </c>
      <c r="N86" s="66">
        <f>VLOOKUP($A86,data!$A:$BY,77,FALSE)</f>
        <v>0.13</v>
      </c>
      <c r="O86" s="328"/>
      <c r="P86" s="66">
        <f t="shared" si="5"/>
        <v>0</v>
      </c>
    </row>
    <row r="87" spans="1:16" ht="15.75" thickBot="1" x14ac:dyDescent="0.3">
      <c r="A87" t="s">
        <v>158</v>
      </c>
      <c r="B87" s="567"/>
      <c r="C87" s="523">
        <v>0.23</v>
      </c>
      <c r="D87" s="71" t="s">
        <v>1059</v>
      </c>
      <c r="E87" s="72" t="s">
        <v>937</v>
      </c>
      <c r="F87" s="73">
        <f>VLOOKUP($A87,data!$A:$BY,69,FALSE)</f>
        <v>0.35</v>
      </c>
      <c r="G87" s="74">
        <f>VLOOKUP($A87,data!$A:$BY,70,FALSE)</f>
        <v>10</v>
      </c>
      <c r="H87" s="75">
        <f>VLOOKUP($A87,data!$A:$BY,71,FALSE)</f>
        <v>0.3</v>
      </c>
      <c r="I87" s="74">
        <f>VLOOKUP($A87,data!$A:$BY,72,FALSE)</f>
        <v>20</v>
      </c>
      <c r="J87" s="75">
        <f>VLOOKUP($A87,data!$A:$BY,73,FALSE)</f>
        <v>0.25</v>
      </c>
      <c r="K87" s="74">
        <f>VLOOKUP($A87,data!$A:$BY,74,FALSE)</f>
        <v>50</v>
      </c>
      <c r="L87" s="75">
        <f>VLOOKUP($A87,data!$A:$BY,75,FALSE)</f>
        <v>0.22</v>
      </c>
      <c r="M87" s="74">
        <f>VLOOKUP($A87,data!$A:$BY,76,FALSE)</f>
        <v>350</v>
      </c>
      <c r="N87" s="75">
        <f>VLOOKUP($A87,data!$A:$BY,77,FALSE)</f>
        <v>0.13</v>
      </c>
      <c r="O87" s="348"/>
      <c r="P87" s="75">
        <f t="shared" si="5"/>
        <v>0</v>
      </c>
    </row>
    <row r="88" spans="1:16" ht="15" customHeight="1" x14ac:dyDescent="0.25">
      <c r="A88" t="s">
        <v>274</v>
      </c>
      <c r="B88" s="535"/>
      <c r="C88" s="522" t="s">
        <v>1957</v>
      </c>
      <c r="D88" s="77" t="s">
        <v>1058</v>
      </c>
      <c r="E88" s="67" t="s">
        <v>939</v>
      </c>
      <c r="F88" s="68">
        <f>VLOOKUP($A88,data!$A:$BY,69,FALSE)</f>
        <v>0.85</v>
      </c>
      <c r="G88" s="69">
        <f>VLOOKUP($A88,data!$A:$BY,70,FALSE)</f>
        <v>5</v>
      </c>
      <c r="H88" s="70">
        <f>VLOOKUP($A88,data!$A:$BY,71,FALSE)</f>
        <v>0.8</v>
      </c>
      <c r="I88" s="69">
        <f>VLOOKUP($A88,data!$A:$BY,72,FALSE)</f>
        <v>10</v>
      </c>
      <c r="J88" s="70">
        <f>VLOOKUP($A88,data!$A:$BY,73,FALSE)</f>
        <v>0.75</v>
      </c>
      <c r="K88" s="69">
        <f>VLOOKUP($A88,data!$A:$BY,74,FALSE)</f>
        <v>50</v>
      </c>
      <c r="L88" s="70">
        <f>VLOOKUP($A88,data!$A:$BY,75,FALSE)</f>
        <v>0.65</v>
      </c>
      <c r="M88" s="69">
        <f>VLOOKUP($A88,data!$A:$BY,76,FALSE)</f>
        <v>100</v>
      </c>
      <c r="N88" s="70">
        <f>VLOOKUP($A88,data!$A:$BY,77,FALSE)</f>
        <v>0.5</v>
      </c>
      <c r="O88" s="347"/>
      <c r="P88" s="70">
        <f t="shared" si="5"/>
        <v>0</v>
      </c>
    </row>
    <row r="89" spans="1:16" x14ac:dyDescent="0.25">
      <c r="A89" t="s">
        <v>340</v>
      </c>
      <c r="B89" s="566"/>
      <c r="C89" s="547">
        <v>0</v>
      </c>
      <c r="D89" s="45" t="s">
        <v>1060</v>
      </c>
      <c r="E89" s="63" t="s">
        <v>944</v>
      </c>
      <c r="F89" s="64">
        <f>VLOOKUP($A89,data!$A:$BY,69,FALSE)</f>
        <v>0.85</v>
      </c>
      <c r="G89" s="65">
        <f>VLOOKUP($A89,data!$A:$BY,70,FALSE)</f>
        <v>5</v>
      </c>
      <c r="H89" s="66">
        <f>VLOOKUP($A89,data!$A:$BY,71,FALSE)</f>
        <v>0.8</v>
      </c>
      <c r="I89" s="65">
        <f>VLOOKUP($A89,data!$A:$BY,72,FALSE)</f>
        <v>10</v>
      </c>
      <c r="J89" s="66">
        <f>VLOOKUP($A89,data!$A:$BY,73,FALSE)</f>
        <v>0.75</v>
      </c>
      <c r="K89" s="65">
        <f>VLOOKUP($A89,data!$A:$BY,74,FALSE)</f>
        <v>50</v>
      </c>
      <c r="L89" s="66">
        <f>VLOOKUP($A89,data!$A:$BY,75,FALSE)</f>
        <v>0.65</v>
      </c>
      <c r="M89" s="65">
        <f>VLOOKUP($A89,data!$A:$BY,76,FALSE)</f>
        <v>100</v>
      </c>
      <c r="N89" s="66">
        <f>VLOOKUP($A89,data!$A:$BY,77,FALSE)</f>
        <v>0.5</v>
      </c>
      <c r="O89" s="328"/>
      <c r="P89" s="66">
        <f t="shared" si="5"/>
        <v>0</v>
      </c>
    </row>
    <row r="90" spans="1:16" ht="15.75" thickBot="1" x14ac:dyDescent="0.3">
      <c r="A90" t="s">
        <v>308</v>
      </c>
      <c r="B90" s="567"/>
      <c r="C90" s="523">
        <v>0.57720000000000005</v>
      </c>
      <c r="D90" s="71" t="s">
        <v>1059</v>
      </c>
      <c r="E90" s="72" t="s">
        <v>943</v>
      </c>
      <c r="F90" s="73">
        <f>VLOOKUP($A90,data!$A:$BY,69,FALSE)</f>
        <v>0.85</v>
      </c>
      <c r="G90" s="74">
        <f>VLOOKUP($A90,data!$A:$BY,70,FALSE)</f>
        <v>5</v>
      </c>
      <c r="H90" s="75">
        <f>VLOOKUP($A90,data!$A:$BY,71,FALSE)</f>
        <v>0.8</v>
      </c>
      <c r="I90" s="74">
        <f>VLOOKUP($A90,data!$A:$BY,72,FALSE)</f>
        <v>10</v>
      </c>
      <c r="J90" s="75">
        <f>VLOOKUP($A90,data!$A:$BY,73,FALSE)</f>
        <v>0.75</v>
      </c>
      <c r="K90" s="74">
        <f>VLOOKUP($A90,data!$A:$BY,74,FALSE)</f>
        <v>50</v>
      </c>
      <c r="L90" s="75">
        <f>VLOOKUP($A90,data!$A:$BY,75,FALSE)</f>
        <v>0.65</v>
      </c>
      <c r="M90" s="74">
        <f>VLOOKUP($A90,data!$A:$BY,76,FALSE)</f>
        <v>100</v>
      </c>
      <c r="N90" s="75">
        <f>VLOOKUP($A90,data!$A:$BY,77,FALSE)</f>
        <v>0.5</v>
      </c>
      <c r="O90" s="348"/>
      <c r="P90" s="75">
        <f t="shared" si="5"/>
        <v>0</v>
      </c>
    </row>
    <row r="91" spans="1:16" x14ac:dyDescent="0.25">
      <c r="A91" t="s">
        <v>266</v>
      </c>
      <c r="B91" s="535"/>
      <c r="C91" s="522" t="s">
        <v>1958</v>
      </c>
      <c r="D91" s="77" t="s">
        <v>1058</v>
      </c>
      <c r="E91" s="67" t="s">
        <v>940</v>
      </c>
      <c r="F91" s="68">
        <f>VLOOKUP($A91,data!$A:$BY,69,FALSE)</f>
        <v>2.25</v>
      </c>
      <c r="G91" s="69">
        <f>VLOOKUP($A91,data!$A:$BY,70,FALSE)</f>
        <v>5</v>
      </c>
      <c r="H91" s="70">
        <f>VLOOKUP($A91,data!$A:$BY,71,FALSE)</f>
        <v>2.19</v>
      </c>
      <c r="I91" s="69">
        <f>VLOOKUP($A91,data!$A:$BY,72,FALSE)</f>
        <v>10</v>
      </c>
      <c r="J91" s="70">
        <f>VLOOKUP($A91,data!$A:$BY,73,FALSE)</f>
        <v>2.1</v>
      </c>
      <c r="K91" s="69">
        <f>VLOOKUP($A91,data!$A:$BY,74,FALSE)</f>
        <v>25</v>
      </c>
      <c r="L91" s="70">
        <f>VLOOKUP($A91,data!$A:$BY,75,FALSE)</f>
        <v>1.99</v>
      </c>
      <c r="M91" s="69">
        <f>VLOOKUP($A91,data!$A:$BY,76,FALSE)</f>
        <v>100</v>
      </c>
      <c r="N91" s="70">
        <f>VLOOKUP($A91,data!$A:$BY,77,FALSE)</f>
        <v>1.79</v>
      </c>
      <c r="O91" s="347"/>
      <c r="P91" s="70">
        <f t="shared" si="5"/>
        <v>0</v>
      </c>
    </row>
    <row r="92" spans="1:16" x14ac:dyDescent="0.25">
      <c r="A92" t="s">
        <v>333</v>
      </c>
      <c r="B92" s="566"/>
      <c r="C92" s="547">
        <v>0</v>
      </c>
      <c r="D92" s="45" t="s">
        <v>1060</v>
      </c>
      <c r="E92" s="63" t="s">
        <v>942</v>
      </c>
      <c r="F92" s="64">
        <f>VLOOKUP($A92,data!$A:$BY,69,FALSE)</f>
        <v>2.25</v>
      </c>
      <c r="G92" s="65">
        <f>VLOOKUP($A92,data!$A:$BY,70,FALSE)</f>
        <v>5</v>
      </c>
      <c r="H92" s="66">
        <f>VLOOKUP($A92,data!$A:$BY,71,FALSE)</f>
        <v>2.19</v>
      </c>
      <c r="I92" s="65">
        <f>VLOOKUP($A92,data!$A:$BY,72,FALSE)</f>
        <v>10</v>
      </c>
      <c r="J92" s="66">
        <f>VLOOKUP($A92,data!$A:$BY,73,FALSE)</f>
        <v>2.1</v>
      </c>
      <c r="K92" s="65">
        <f>VLOOKUP($A92,data!$A:$BY,74,FALSE)</f>
        <v>25</v>
      </c>
      <c r="L92" s="66">
        <f>VLOOKUP($A92,data!$A:$BY,75,FALSE)</f>
        <v>1.99</v>
      </c>
      <c r="M92" s="65">
        <f>VLOOKUP($A92,data!$A:$BY,76,FALSE)</f>
        <v>100</v>
      </c>
      <c r="N92" s="66">
        <f>VLOOKUP($A92,data!$A:$BY,77,FALSE)</f>
        <v>1.79</v>
      </c>
      <c r="O92" s="328"/>
      <c r="P92" s="66">
        <f t="shared" si="5"/>
        <v>0</v>
      </c>
    </row>
    <row r="93" spans="1:16" ht="15.75" thickBot="1" x14ac:dyDescent="0.3">
      <c r="A93" t="s">
        <v>300</v>
      </c>
      <c r="B93" s="567"/>
      <c r="C93" s="523">
        <v>0</v>
      </c>
      <c r="D93" s="71" t="s">
        <v>1059</v>
      </c>
      <c r="E93" s="72" t="s">
        <v>941</v>
      </c>
      <c r="F93" s="73">
        <f>VLOOKUP($A93,data!$A:$BY,69,FALSE)</f>
        <v>2.25</v>
      </c>
      <c r="G93" s="74">
        <f>VLOOKUP($A93,data!$A:$BY,70,FALSE)</f>
        <v>5</v>
      </c>
      <c r="H93" s="75">
        <f>VLOOKUP($A93,data!$A:$BY,71,FALSE)</f>
        <v>2.19</v>
      </c>
      <c r="I93" s="74">
        <f>VLOOKUP($A93,data!$A:$BY,72,FALSE)</f>
        <v>10</v>
      </c>
      <c r="J93" s="75">
        <f>VLOOKUP($A93,data!$A:$BY,73,FALSE)</f>
        <v>2.1</v>
      </c>
      <c r="K93" s="74">
        <f>VLOOKUP($A93,data!$A:$BY,74,FALSE)</f>
        <v>25</v>
      </c>
      <c r="L93" s="75">
        <f>VLOOKUP($A93,data!$A:$BY,75,FALSE)</f>
        <v>1.99</v>
      </c>
      <c r="M93" s="74">
        <f>VLOOKUP($A93,data!$A:$BY,76,FALSE)</f>
        <v>100</v>
      </c>
      <c r="N93" s="75">
        <f>VLOOKUP($A93,data!$A:$BY,77,FALSE)</f>
        <v>1.79</v>
      </c>
      <c r="O93" s="348"/>
      <c r="P93" s="75">
        <f t="shared" si="5"/>
        <v>0</v>
      </c>
    </row>
    <row r="94" spans="1:16" x14ac:dyDescent="0.25">
      <c r="A94" t="s">
        <v>272</v>
      </c>
      <c r="B94" s="535"/>
      <c r="C94" s="522" t="s">
        <v>1959</v>
      </c>
      <c r="D94" s="77" t="s">
        <v>1058</v>
      </c>
      <c r="E94" s="67" t="s">
        <v>945</v>
      </c>
      <c r="F94" s="68">
        <f>VLOOKUP($A94,data!$A:$BY,69,FALSE)</f>
        <v>0.85</v>
      </c>
      <c r="G94" s="69">
        <f>VLOOKUP($A94,data!$A:$BY,70,FALSE)</f>
        <v>5</v>
      </c>
      <c r="H94" s="70">
        <f>VLOOKUP($A94,data!$A:$BY,71,FALSE)</f>
        <v>0.79</v>
      </c>
      <c r="I94" s="69">
        <f>VLOOKUP($A94,data!$A:$BY,72,FALSE)</f>
        <v>10</v>
      </c>
      <c r="J94" s="70">
        <f>VLOOKUP($A94,data!$A:$BY,73,FALSE)</f>
        <v>0.75</v>
      </c>
      <c r="K94" s="69">
        <f>VLOOKUP($A94,data!$A:$BY,74,FALSE)</f>
        <v>25</v>
      </c>
      <c r="L94" s="70">
        <f>VLOOKUP($A94,data!$A:$BY,75,FALSE)</f>
        <v>0.65</v>
      </c>
      <c r="M94" s="69">
        <f>VLOOKUP($A94,data!$A:$BY,76,FALSE)</f>
        <v>100</v>
      </c>
      <c r="N94" s="70">
        <f>VLOOKUP($A94,data!$A:$BY,77,FALSE)</f>
        <v>0.5</v>
      </c>
      <c r="O94" s="347"/>
      <c r="P94" s="70">
        <f t="shared" si="5"/>
        <v>0</v>
      </c>
    </row>
    <row r="95" spans="1:16" x14ac:dyDescent="0.25">
      <c r="A95" t="s">
        <v>338</v>
      </c>
      <c r="B95" s="566"/>
      <c r="C95" s="547">
        <v>0</v>
      </c>
      <c r="D95" s="45" t="s">
        <v>1060</v>
      </c>
      <c r="E95" s="63" t="s">
        <v>953</v>
      </c>
      <c r="F95" s="64">
        <f>VLOOKUP($A95,data!$A:$BY,69,FALSE)</f>
        <v>0.85</v>
      </c>
      <c r="G95" s="65">
        <f>VLOOKUP($A95,data!$A:$BY,70,FALSE)</f>
        <v>5</v>
      </c>
      <c r="H95" s="66">
        <f>VLOOKUP($A95,data!$A:$BY,71,FALSE)</f>
        <v>0.79</v>
      </c>
      <c r="I95" s="65">
        <f>VLOOKUP($A95,data!$A:$BY,72,FALSE)</f>
        <v>10</v>
      </c>
      <c r="J95" s="66">
        <f>VLOOKUP($A95,data!$A:$BY,73,FALSE)</f>
        <v>0.75</v>
      </c>
      <c r="K95" s="65">
        <f>VLOOKUP($A95,data!$A:$BY,74,FALSE)</f>
        <v>25</v>
      </c>
      <c r="L95" s="66">
        <f>VLOOKUP($A95,data!$A:$BY,75,FALSE)</f>
        <v>0.65</v>
      </c>
      <c r="M95" s="65">
        <f>VLOOKUP($A95,data!$A:$BY,76,FALSE)</f>
        <v>100</v>
      </c>
      <c r="N95" s="66">
        <f>VLOOKUP($A95,data!$A:$BY,77,FALSE)</f>
        <v>0.5</v>
      </c>
      <c r="O95" s="328"/>
      <c r="P95" s="66">
        <f t="shared" si="5"/>
        <v>0</v>
      </c>
    </row>
    <row r="96" spans="1:16" ht="15.75" thickBot="1" x14ac:dyDescent="0.3">
      <c r="A96" t="s">
        <v>307</v>
      </c>
      <c r="B96" s="567"/>
      <c r="C96" s="523">
        <v>0.57720000000000005</v>
      </c>
      <c r="D96" s="71" t="s">
        <v>1059</v>
      </c>
      <c r="E96" s="72" t="s">
        <v>949</v>
      </c>
      <c r="F96" s="73">
        <f>VLOOKUP($A96,data!$A:$BY,69,FALSE)</f>
        <v>0.85</v>
      </c>
      <c r="G96" s="74">
        <f>VLOOKUP($A96,data!$A:$BY,70,FALSE)</f>
        <v>5</v>
      </c>
      <c r="H96" s="75">
        <f>VLOOKUP($A96,data!$A:$BY,71,FALSE)</f>
        <v>0.79</v>
      </c>
      <c r="I96" s="74">
        <f>VLOOKUP($A96,data!$A:$BY,72,FALSE)</f>
        <v>10</v>
      </c>
      <c r="J96" s="75">
        <f>VLOOKUP($A96,data!$A:$BY,73,FALSE)</f>
        <v>0.75</v>
      </c>
      <c r="K96" s="74">
        <f>VLOOKUP($A96,data!$A:$BY,74,FALSE)</f>
        <v>25</v>
      </c>
      <c r="L96" s="75">
        <f>VLOOKUP($A96,data!$A:$BY,75,FALSE)</f>
        <v>0.65</v>
      </c>
      <c r="M96" s="74">
        <f>VLOOKUP($A96,data!$A:$BY,76,FALSE)</f>
        <v>100</v>
      </c>
      <c r="N96" s="75">
        <f>VLOOKUP($A96,data!$A:$BY,77,FALSE)</f>
        <v>0.5</v>
      </c>
      <c r="O96" s="348"/>
      <c r="P96" s="75">
        <f t="shared" si="5"/>
        <v>0</v>
      </c>
    </row>
    <row r="97" spans="1:16" x14ac:dyDescent="0.25">
      <c r="A97" t="s">
        <v>273</v>
      </c>
      <c r="B97" s="535"/>
      <c r="C97" s="522" t="s">
        <v>1960</v>
      </c>
      <c r="D97" s="77" t="s">
        <v>1058</v>
      </c>
      <c r="E97" s="67" t="s">
        <v>950</v>
      </c>
      <c r="F97" s="68">
        <f>VLOOKUP($A97,data!$A:$BY,69,FALSE)</f>
        <v>0.85</v>
      </c>
      <c r="G97" s="69">
        <f>VLOOKUP($A97,data!$A:$BY,70,FALSE)</f>
        <v>5</v>
      </c>
      <c r="H97" s="70">
        <f>VLOOKUP($A97,data!$A:$BY,71,FALSE)</f>
        <v>0.79</v>
      </c>
      <c r="I97" s="69">
        <f>VLOOKUP($A97,data!$A:$BY,72,FALSE)</f>
        <v>10</v>
      </c>
      <c r="J97" s="70">
        <f>VLOOKUP($A97,data!$A:$BY,73,FALSE)</f>
        <v>0.75</v>
      </c>
      <c r="K97" s="69">
        <f>VLOOKUP($A97,data!$A:$BY,74,FALSE)</f>
        <v>25</v>
      </c>
      <c r="L97" s="70">
        <f>VLOOKUP($A97,data!$A:$BY,75,FALSE)</f>
        <v>0.65</v>
      </c>
      <c r="M97" s="69">
        <f>VLOOKUP($A97,data!$A:$BY,76,FALSE)</f>
        <v>75</v>
      </c>
      <c r="N97" s="70">
        <f>VLOOKUP($A97,data!$A:$BY,77,FALSE)</f>
        <v>0.5</v>
      </c>
      <c r="O97" s="347"/>
      <c r="P97" s="70">
        <f t="shared" si="5"/>
        <v>0</v>
      </c>
    </row>
    <row r="98" spans="1:16" x14ac:dyDescent="0.25">
      <c r="A98" t="s">
        <v>339</v>
      </c>
      <c r="B98" s="566"/>
      <c r="C98" s="547">
        <v>0</v>
      </c>
      <c r="D98" s="45" t="s">
        <v>1060</v>
      </c>
      <c r="E98" s="63" t="s">
        <v>952</v>
      </c>
      <c r="F98" s="64">
        <f>VLOOKUP($A98,data!$A:$BY,69,FALSE)</f>
        <v>0.85</v>
      </c>
      <c r="G98" s="65">
        <f>VLOOKUP($A98,data!$A:$BY,70,FALSE)</f>
        <v>5</v>
      </c>
      <c r="H98" s="66">
        <f>VLOOKUP($A98,data!$A:$BY,71,FALSE)</f>
        <v>0.79</v>
      </c>
      <c r="I98" s="65">
        <f>VLOOKUP($A98,data!$A:$BY,72,FALSE)</f>
        <v>10</v>
      </c>
      <c r="J98" s="66">
        <f>VLOOKUP($A98,data!$A:$BY,73,FALSE)</f>
        <v>0.75</v>
      </c>
      <c r="K98" s="65">
        <f>VLOOKUP($A98,data!$A:$BY,74,FALSE)</f>
        <v>25</v>
      </c>
      <c r="L98" s="66">
        <f>VLOOKUP($A98,data!$A:$BY,75,FALSE)</f>
        <v>0.65</v>
      </c>
      <c r="M98" s="65">
        <f>VLOOKUP($A98,data!$A:$BY,76,FALSE)</f>
        <v>75</v>
      </c>
      <c r="N98" s="66">
        <f>VLOOKUP($A98,data!$A:$BY,77,FALSE)</f>
        <v>0.5</v>
      </c>
      <c r="O98" s="328"/>
      <c r="P98" s="66">
        <f t="shared" si="5"/>
        <v>0</v>
      </c>
    </row>
    <row r="99" spans="1:16" ht="15.75" thickBot="1" x14ac:dyDescent="0.3">
      <c r="A99" t="s">
        <v>303</v>
      </c>
      <c r="B99" s="567"/>
      <c r="C99" s="523">
        <v>0.57720000000000005</v>
      </c>
      <c r="D99" s="71" t="s">
        <v>1059</v>
      </c>
      <c r="E99" s="72" t="s">
        <v>951</v>
      </c>
      <c r="F99" s="73">
        <f>VLOOKUP($A99,data!$A:$BY,69,FALSE)</f>
        <v>0.85</v>
      </c>
      <c r="G99" s="74">
        <f>VLOOKUP($A99,data!$A:$BY,70,FALSE)</f>
        <v>5</v>
      </c>
      <c r="H99" s="75">
        <f>VLOOKUP($A99,data!$A:$BY,71,FALSE)</f>
        <v>0.79</v>
      </c>
      <c r="I99" s="74">
        <f>VLOOKUP($A99,data!$A:$BY,72,FALSE)</f>
        <v>10</v>
      </c>
      <c r="J99" s="75">
        <f>VLOOKUP($A99,data!$A:$BY,73,FALSE)</f>
        <v>0.75</v>
      </c>
      <c r="K99" s="74">
        <f>VLOOKUP($A99,data!$A:$BY,74,FALSE)</f>
        <v>25</v>
      </c>
      <c r="L99" s="75">
        <f>VLOOKUP($A99,data!$A:$BY,75,FALSE)</f>
        <v>0.65</v>
      </c>
      <c r="M99" s="74">
        <f>VLOOKUP($A99,data!$A:$BY,76,FALSE)</f>
        <v>75</v>
      </c>
      <c r="N99" s="75">
        <f>VLOOKUP($A99,data!$A:$BY,77,FALSE)</f>
        <v>0.5</v>
      </c>
      <c r="O99" s="348"/>
      <c r="P99" s="75">
        <f t="shared" si="5"/>
        <v>0</v>
      </c>
    </row>
    <row r="100" spans="1:16" x14ac:dyDescent="0.25">
      <c r="A100" t="s">
        <v>267</v>
      </c>
      <c r="B100" s="535"/>
      <c r="C100" s="522" t="s">
        <v>1961</v>
      </c>
      <c r="D100" s="77" t="s">
        <v>1058</v>
      </c>
      <c r="E100" s="67" t="s">
        <v>946</v>
      </c>
      <c r="F100" s="68">
        <f>VLOOKUP($A100,data!$A:$BY,69,FALSE)</f>
        <v>0.85</v>
      </c>
      <c r="G100" s="69">
        <f>VLOOKUP($A100,data!$A:$BY,70,FALSE)</f>
        <v>5</v>
      </c>
      <c r="H100" s="70">
        <f>VLOOKUP($A100,data!$A:$BY,71,FALSE)</f>
        <v>0.79</v>
      </c>
      <c r="I100" s="69">
        <f>VLOOKUP($A100,data!$A:$BY,72,FALSE)</f>
        <v>10</v>
      </c>
      <c r="J100" s="70">
        <f>VLOOKUP($A100,data!$A:$BY,73,FALSE)</f>
        <v>0.75</v>
      </c>
      <c r="K100" s="69">
        <f>VLOOKUP($A100,data!$A:$BY,74,FALSE)</f>
        <v>25</v>
      </c>
      <c r="L100" s="70">
        <f>VLOOKUP($A100,data!$A:$BY,75,FALSE)</f>
        <v>0.65</v>
      </c>
      <c r="M100" s="69">
        <f>VLOOKUP($A100,data!$A:$BY,76,FALSE)</f>
        <v>150</v>
      </c>
      <c r="N100" s="70">
        <f>VLOOKUP($A100,data!$A:$BY,77,FALSE)</f>
        <v>0.5</v>
      </c>
      <c r="O100" s="347"/>
      <c r="P100" s="70">
        <f t="shared" si="5"/>
        <v>0</v>
      </c>
    </row>
    <row r="101" spans="1:16" x14ac:dyDescent="0.25">
      <c r="A101" t="s">
        <v>334</v>
      </c>
      <c r="B101" s="566"/>
      <c r="C101" s="547">
        <v>0</v>
      </c>
      <c r="D101" s="45" t="s">
        <v>1060</v>
      </c>
      <c r="E101" s="63" t="s">
        <v>948</v>
      </c>
      <c r="F101" s="64">
        <f>VLOOKUP($A101,data!$A:$BY,69,FALSE)</f>
        <v>0.85</v>
      </c>
      <c r="G101" s="65">
        <f>VLOOKUP($A101,data!$A:$BY,70,FALSE)</f>
        <v>5</v>
      </c>
      <c r="H101" s="66">
        <f>VLOOKUP($A101,data!$A:$BY,71,FALSE)</f>
        <v>0.79</v>
      </c>
      <c r="I101" s="65">
        <f>VLOOKUP($A101,data!$A:$BY,72,FALSE)</f>
        <v>10</v>
      </c>
      <c r="J101" s="66">
        <f>VLOOKUP($A101,data!$A:$BY,73,FALSE)</f>
        <v>0.75</v>
      </c>
      <c r="K101" s="65">
        <f>VLOOKUP($A101,data!$A:$BY,74,FALSE)</f>
        <v>25</v>
      </c>
      <c r="L101" s="66">
        <f>VLOOKUP($A101,data!$A:$BY,75,FALSE)</f>
        <v>0.65</v>
      </c>
      <c r="M101" s="65">
        <f>VLOOKUP($A101,data!$A:$BY,76,FALSE)</f>
        <v>150</v>
      </c>
      <c r="N101" s="66">
        <f>VLOOKUP($A101,data!$A:$BY,77,FALSE)</f>
        <v>0.5</v>
      </c>
      <c r="O101" s="328"/>
      <c r="P101" s="66">
        <f t="shared" si="5"/>
        <v>0</v>
      </c>
    </row>
    <row r="102" spans="1:16" ht="15.75" thickBot="1" x14ac:dyDescent="0.3">
      <c r="A102" t="s">
        <v>301</v>
      </c>
      <c r="B102" s="567"/>
      <c r="C102" s="523">
        <v>0</v>
      </c>
      <c r="D102" s="71" t="s">
        <v>1059</v>
      </c>
      <c r="E102" s="72" t="s">
        <v>947</v>
      </c>
      <c r="F102" s="73">
        <f>VLOOKUP($A102,data!$A:$BY,69,FALSE)</f>
        <v>0.85</v>
      </c>
      <c r="G102" s="74">
        <f>VLOOKUP($A102,data!$A:$BY,70,FALSE)</f>
        <v>5</v>
      </c>
      <c r="H102" s="75">
        <f>VLOOKUP($A102,data!$A:$BY,71,FALSE)</f>
        <v>0.79</v>
      </c>
      <c r="I102" s="74">
        <f>VLOOKUP($A102,data!$A:$BY,72,FALSE)</f>
        <v>10</v>
      </c>
      <c r="J102" s="75">
        <f>VLOOKUP($A102,data!$A:$BY,73,FALSE)</f>
        <v>0.75</v>
      </c>
      <c r="K102" s="74">
        <f>VLOOKUP($A102,data!$A:$BY,74,FALSE)</f>
        <v>25</v>
      </c>
      <c r="L102" s="75">
        <f>VLOOKUP($A102,data!$A:$BY,75,FALSE)</f>
        <v>0.65</v>
      </c>
      <c r="M102" s="74">
        <f>VLOOKUP($A102,data!$A:$BY,76,FALSE)</f>
        <v>150</v>
      </c>
      <c r="N102" s="75">
        <f>VLOOKUP($A102,data!$A:$BY,77,FALSE)</f>
        <v>0.5</v>
      </c>
      <c r="O102" s="348"/>
      <c r="P102" s="75">
        <f t="shared" si="5"/>
        <v>0</v>
      </c>
    </row>
    <row r="103" spans="1:16" x14ac:dyDescent="0.25">
      <c r="A103" t="s">
        <v>275</v>
      </c>
      <c r="B103" s="535"/>
      <c r="C103" s="522" t="s">
        <v>1962</v>
      </c>
      <c r="D103" s="77" t="s">
        <v>1058</v>
      </c>
      <c r="E103" s="67" t="s">
        <v>969</v>
      </c>
      <c r="F103" s="68">
        <f>VLOOKUP($A103,data!$A:$BY,69,FALSE)</f>
        <v>1.05</v>
      </c>
      <c r="G103" s="69">
        <f>VLOOKUP($A103,data!$A:$BY,70,FALSE)</f>
        <v>5</v>
      </c>
      <c r="H103" s="70">
        <f>VLOOKUP($A103,data!$A:$BY,71,FALSE)</f>
        <v>0.99</v>
      </c>
      <c r="I103" s="69">
        <f>VLOOKUP($A103,data!$A:$BY,72,FALSE)</f>
        <v>10</v>
      </c>
      <c r="J103" s="70">
        <f>VLOOKUP($A103,data!$A:$BY,73,FALSE)</f>
        <v>0.95</v>
      </c>
      <c r="K103" s="69">
        <f>VLOOKUP($A103,data!$A:$BY,74,FALSE)</f>
        <v>25</v>
      </c>
      <c r="L103" s="70">
        <f>VLOOKUP($A103,data!$A:$BY,75,FALSE)</f>
        <v>0.89</v>
      </c>
      <c r="M103" s="69">
        <f>VLOOKUP($A103,data!$A:$BY,76,FALSE)</f>
        <v>80</v>
      </c>
      <c r="N103" s="70">
        <f>VLOOKUP($A103,data!$A:$BY,77,FALSE)</f>
        <v>0.75</v>
      </c>
      <c r="O103" s="347"/>
      <c r="P103" s="70">
        <f t="shared" si="5"/>
        <v>0</v>
      </c>
    </row>
    <row r="104" spans="1:16" x14ac:dyDescent="0.25">
      <c r="A104" t="s">
        <v>341</v>
      </c>
      <c r="B104" s="566"/>
      <c r="C104" s="547">
        <v>0</v>
      </c>
      <c r="D104" s="45" t="s">
        <v>1060</v>
      </c>
      <c r="E104" s="63" t="s">
        <v>971</v>
      </c>
      <c r="F104" s="64">
        <f>VLOOKUP($A104,data!$A:$BY,69,FALSE)</f>
        <v>1.05</v>
      </c>
      <c r="G104" s="65">
        <f>VLOOKUP($A104,data!$A:$BY,70,FALSE)</f>
        <v>5</v>
      </c>
      <c r="H104" s="66">
        <f>VLOOKUP($A104,data!$A:$BY,71,FALSE)</f>
        <v>0.99</v>
      </c>
      <c r="I104" s="65">
        <f>VLOOKUP($A104,data!$A:$BY,72,FALSE)</f>
        <v>10</v>
      </c>
      <c r="J104" s="66">
        <f>VLOOKUP($A104,data!$A:$BY,73,FALSE)</f>
        <v>0.95</v>
      </c>
      <c r="K104" s="65">
        <f>VLOOKUP($A104,data!$A:$BY,74,FALSE)</f>
        <v>25</v>
      </c>
      <c r="L104" s="66">
        <f>VLOOKUP($A104,data!$A:$BY,75,FALSE)</f>
        <v>0.89</v>
      </c>
      <c r="M104" s="65">
        <f>VLOOKUP($A104,data!$A:$BY,76,FALSE)</f>
        <v>80</v>
      </c>
      <c r="N104" s="66">
        <f>VLOOKUP($A104,data!$A:$BY,77,FALSE)</f>
        <v>0.75</v>
      </c>
      <c r="O104" s="328"/>
      <c r="P104" s="66">
        <f t="shared" si="5"/>
        <v>0</v>
      </c>
    </row>
    <row r="105" spans="1:16" ht="15.75" thickBot="1" x14ac:dyDescent="0.3">
      <c r="A105" t="s">
        <v>309</v>
      </c>
      <c r="B105" s="567"/>
      <c r="C105" s="523">
        <v>0.74158257900000002</v>
      </c>
      <c r="D105" s="71" t="s">
        <v>1059</v>
      </c>
      <c r="E105" s="72" t="s">
        <v>970</v>
      </c>
      <c r="F105" s="73">
        <f>VLOOKUP($A105,data!$A:$BY,69,FALSE)</f>
        <v>1.05</v>
      </c>
      <c r="G105" s="74">
        <f>VLOOKUP($A105,data!$A:$BY,70,FALSE)</f>
        <v>5</v>
      </c>
      <c r="H105" s="75">
        <f>VLOOKUP($A105,data!$A:$BY,71,FALSE)</f>
        <v>0.99</v>
      </c>
      <c r="I105" s="74">
        <f>VLOOKUP($A105,data!$A:$BY,72,FALSE)</f>
        <v>10</v>
      </c>
      <c r="J105" s="75">
        <f>VLOOKUP($A105,data!$A:$BY,73,FALSE)</f>
        <v>0.95</v>
      </c>
      <c r="K105" s="74">
        <f>VLOOKUP($A105,data!$A:$BY,74,FALSE)</f>
        <v>25</v>
      </c>
      <c r="L105" s="75">
        <f>VLOOKUP($A105,data!$A:$BY,75,FALSE)</f>
        <v>0.89</v>
      </c>
      <c r="M105" s="74">
        <f>VLOOKUP($A105,data!$A:$BY,76,FALSE)</f>
        <v>80</v>
      </c>
      <c r="N105" s="75">
        <f>VLOOKUP($A105,data!$A:$BY,77,FALSE)</f>
        <v>0.75</v>
      </c>
      <c r="O105" s="348"/>
      <c r="P105" s="75">
        <f t="shared" si="5"/>
        <v>0</v>
      </c>
    </row>
    <row r="106" spans="1:16" x14ac:dyDescent="0.25">
      <c r="A106" t="s">
        <v>268</v>
      </c>
      <c r="B106" s="535"/>
      <c r="C106" s="522" t="s">
        <v>1963</v>
      </c>
      <c r="D106" s="77" t="s">
        <v>1058</v>
      </c>
      <c r="E106" s="67" t="s">
        <v>972</v>
      </c>
      <c r="F106" s="68">
        <f>VLOOKUP($A106,data!$A:$BY,69,FALSE)</f>
        <v>1.05</v>
      </c>
      <c r="G106" s="69">
        <f>VLOOKUP($A106,data!$A:$BY,70,FALSE)</f>
        <v>5</v>
      </c>
      <c r="H106" s="70">
        <f>VLOOKUP($A106,data!$A:$BY,71,FALSE)</f>
        <v>0.99</v>
      </c>
      <c r="I106" s="69">
        <f>VLOOKUP($A106,data!$A:$BY,72,FALSE)</f>
        <v>10</v>
      </c>
      <c r="J106" s="70">
        <f>VLOOKUP($A106,data!$A:$BY,73,FALSE)</f>
        <v>0.95</v>
      </c>
      <c r="K106" s="69">
        <f>VLOOKUP($A106,data!$A:$BY,74,FALSE)</f>
        <v>25</v>
      </c>
      <c r="L106" s="70">
        <f>VLOOKUP($A106,data!$A:$BY,75,FALSE)</f>
        <v>0.89</v>
      </c>
      <c r="M106" s="69">
        <f>VLOOKUP($A106,data!$A:$BY,76,FALSE)</f>
        <v>80</v>
      </c>
      <c r="N106" s="70">
        <f>VLOOKUP($A106,data!$A:$BY,77,FALSE)</f>
        <v>0.75</v>
      </c>
      <c r="O106" s="347"/>
      <c r="P106" s="70">
        <f t="shared" si="5"/>
        <v>0</v>
      </c>
    </row>
    <row r="107" spans="1:16" x14ac:dyDescent="0.25">
      <c r="A107" t="s">
        <v>330</v>
      </c>
      <c r="B107" s="566"/>
      <c r="C107" s="547">
        <v>0</v>
      </c>
      <c r="D107" s="45" t="s">
        <v>1060</v>
      </c>
      <c r="E107" s="63" t="s">
        <v>974</v>
      </c>
      <c r="F107" s="64">
        <f>VLOOKUP($A107,data!$A:$BY,69,FALSE)</f>
        <v>1.05</v>
      </c>
      <c r="G107" s="65">
        <f>VLOOKUP($A107,data!$A:$BY,70,FALSE)</f>
        <v>5</v>
      </c>
      <c r="H107" s="66">
        <f>VLOOKUP($A107,data!$A:$BY,71,FALSE)</f>
        <v>0.99</v>
      </c>
      <c r="I107" s="65">
        <f>VLOOKUP($A107,data!$A:$BY,72,FALSE)</f>
        <v>10</v>
      </c>
      <c r="J107" s="66">
        <f>VLOOKUP($A107,data!$A:$BY,73,FALSE)</f>
        <v>0.95</v>
      </c>
      <c r="K107" s="65">
        <f>VLOOKUP($A107,data!$A:$BY,74,FALSE)</f>
        <v>25</v>
      </c>
      <c r="L107" s="66">
        <f>VLOOKUP($A107,data!$A:$BY,75,FALSE)</f>
        <v>0.89</v>
      </c>
      <c r="M107" s="65">
        <f>VLOOKUP($A107,data!$A:$BY,76,FALSE)</f>
        <v>80</v>
      </c>
      <c r="N107" s="66">
        <f>VLOOKUP($A107,data!$A:$BY,77,FALSE)</f>
        <v>0.75</v>
      </c>
      <c r="O107" s="328"/>
      <c r="P107" s="66">
        <f t="shared" si="5"/>
        <v>0</v>
      </c>
    </row>
    <row r="108" spans="1:16" ht="15.75" thickBot="1" x14ac:dyDescent="0.3">
      <c r="A108" t="s">
        <v>304</v>
      </c>
      <c r="B108" s="567"/>
      <c r="C108" s="523">
        <v>0.69373854199999996</v>
      </c>
      <c r="D108" s="71" t="s">
        <v>1059</v>
      </c>
      <c r="E108" s="72" t="s">
        <v>973</v>
      </c>
      <c r="F108" s="73">
        <f>VLOOKUP($A108,data!$A:$BY,69,FALSE)</f>
        <v>1.05</v>
      </c>
      <c r="G108" s="74">
        <f>VLOOKUP($A108,data!$A:$BY,70,FALSE)</f>
        <v>5</v>
      </c>
      <c r="H108" s="75">
        <f>VLOOKUP($A108,data!$A:$BY,71,FALSE)</f>
        <v>0.99</v>
      </c>
      <c r="I108" s="74">
        <f>VLOOKUP($A108,data!$A:$BY,72,FALSE)</f>
        <v>10</v>
      </c>
      <c r="J108" s="75">
        <f>VLOOKUP($A108,data!$A:$BY,73,FALSE)</f>
        <v>0.95</v>
      </c>
      <c r="K108" s="74">
        <f>VLOOKUP($A108,data!$A:$BY,74,FALSE)</f>
        <v>25</v>
      </c>
      <c r="L108" s="75">
        <f>VLOOKUP($A108,data!$A:$BY,75,FALSE)</f>
        <v>0.89</v>
      </c>
      <c r="M108" s="74">
        <f>VLOOKUP($A108,data!$A:$BY,76,FALSE)</f>
        <v>80</v>
      </c>
      <c r="N108" s="75">
        <f>VLOOKUP($A108,data!$A:$BY,77,FALSE)</f>
        <v>0.75</v>
      </c>
      <c r="O108" s="348"/>
      <c r="P108" s="75">
        <f t="shared" si="5"/>
        <v>0</v>
      </c>
    </row>
    <row r="109" spans="1:16" x14ac:dyDescent="0.25">
      <c r="A109" t="s">
        <v>271</v>
      </c>
      <c r="B109" s="535"/>
      <c r="C109" s="522" t="s">
        <v>1964</v>
      </c>
      <c r="D109" s="77" t="s">
        <v>1058</v>
      </c>
      <c r="E109" s="67" t="s">
        <v>954</v>
      </c>
      <c r="F109" s="68">
        <f>VLOOKUP($A109,data!$A:$BY,69,FALSE)</f>
        <v>0.85</v>
      </c>
      <c r="G109" s="69">
        <f>VLOOKUP($A109,data!$A:$BY,70,FALSE)</f>
        <v>5</v>
      </c>
      <c r="H109" s="70">
        <f>VLOOKUP($A109,data!$A:$BY,71,FALSE)</f>
        <v>0.79</v>
      </c>
      <c r="I109" s="69">
        <f>VLOOKUP($A109,data!$A:$BY,72,FALSE)</f>
        <v>10</v>
      </c>
      <c r="J109" s="70">
        <f>VLOOKUP($A109,data!$A:$BY,73,FALSE)</f>
        <v>0.75</v>
      </c>
      <c r="K109" s="69">
        <f>VLOOKUP($A109,data!$A:$BY,74,FALSE)</f>
        <v>25</v>
      </c>
      <c r="L109" s="70">
        <f>VLOOKUP($A109,data!$A:$BY,75,FALSE)</f>
        <v>0.65</v>
      </c>
      <c r="M109" s="69">
        <f>VLOOKUP($A109,data!$A:$BY,76,FALSE)</f>
        <v>100</v>
      </c>
      <c r="N109" s="70">
        <f>VLOOKUP($A109,data!$A:$BY,77,FALSE)</f>
        <v>0.5</v>
      </c>
      <c r="O109" s="347"/>
      <c r="P109" s="70">
        <f t="shared" si="5"/>
        <v>0</v>
      </c>
    </row>
    <row r="110" spans="1:16" x14ac:dyDescent="0.25">
      <c r="A110" t="s">
        <v>337</v>
      </c>
      <c r="B110" s="566"/>
      <c r="C110" s="547">
        <v>0</v>
      </c>
      <c r="D110" s="45" t="s">
        <v>1060</v>
      </c>
      <c r="E110" s="63" t="s">
        <v>956</v>
      </c>
      <c r="F110" s="64">
        <f>VLOOKUP($A110,data!$A:$BY,69,FALSE)</f>
        <v>0.85</v>
      </c>
      <c r="G110" s="65">
        <f>VLOOKUP($A110,data!$A:$BY,70,FALSE)</f>
        <v>5</v>
      </c>
      <c r="H110" s="66">
        <f>VLOOKUP($A110,data!$A:$BY,71,FALSE)</f>
        <v>0.79</v>
      </c>
      <c r="I110" s="65">
        <f>VLOOKUP($A110,data!$A:$BY,72,FALSE)</f>
        <v>10</v>
      </c>
      <c r="J110" s="66">
        <f>VLOOKUP($A110,data!$A:$BY,73,FALSE)</f>
        <v>0.75</v>
      </c>
      <c r="K110" s="65">
        <f>VLOOKUP($A110,data!$A:$BY,74,FALSE)</f>
        <v>25</v>
      </c>
      <c r="L110" s="66">
        <f>VLOOKUP($A110,data!$A:$BY,75,FALSE)</f>
        <v>0.65</v>
      </c>
      <c r="M110" s="65">
        <f>VLOOKUP($A110,data!$A:$BY,76,FALSE)</f>
        <v>100</v>
      </c>
      <c r="N110" s="66">
        <f>VLOOKUP($A110,data!$A:$BY,77,FALSE)</f>
        <v>0.5</v>
      </c>
      <c r="O110" s="328"/>
      <c r="P110" s="66">
        <f t="shared" si="5"/>
        <v>0</v>
      </c>
    </row>
    <row r="111" spans="1:16" ht="15.75" thickBot="1" x14ac:dyDescent="0.3">
      <c r="A111" t="s">
        <v>306</v>
      </c>
      <c r="B111" s="567"/>
      <c r="C111" s="523">
        <v>0.57720000000000005</v>
      </c>
      <c r="D111" s="71" t="s">
        <v>1059</v>
      </c>
      <c r="E111" s="72" t="s">
        <v>955</v>
      </c>
      <c r="F111" s="73">
        <f>VLOOKUP($A111,data!$A:$BY,69,FALSE)</f>
        <v>0.85</v>
      </c>
      <c r="G111" s="74">
        <f>VLOOKUP($A111,data!$A:$BY,70,FALSE)</f>
        <v>5</v>
      </c>
      <c r="H111" s="75">
        <f>VLOOKUP($A111,data!$A:$BY,71,FALSE)</f>
        <v>0.79</v>
      </c>
      <c r="I111" s="74">
        <f>VLOOKUP($A111,data!$A:$BY,72,FALSE)</f>
        <v>10</v>
      </c>
      <c r="J111" s="75">
        <f>VLOOKUP($A111,data!$A:$BY,73,FALSE)</f>
        <v>0.75</v>
      </c>
      <c r="K111" s="74">
        <f>VLOOKUP($A111,data!$A:$BY,74,FALSE)</f>
        <v>25</v>
      </c>
      <c r="L111" s="75">
        <f>VLOOKUP($A111,data!$A:$BY,75,FALSE)</f>
        <v>0.65</v>
      </c>
      <c r="M111" s="74">
        <f>VLOOKUP($A111,data!$A:$BY,76,FALSE)</f>
        <v>100</v>
      </c>
      <c r="N111" s="75">
        <f>VLOOKUP($A111,data!$A:$BY,77,FALSE)</f>
        <v>0.5</v>
      </c>
      <c r="O111" s="348"/>
      <c r="P111" s="75">
        <f t="shared" si="5"/>
        <v>0</v>
      </c>
    </row>
    <row r="112" spans="1:16" x14ac:dyDescent="0.25">
      <c r="A112" t="s">
        <v>276</v>
      </c>
      <c r="B112" s="535"/>
      <c r="C112" s="522" t="s">
        <v>1965</v>
      </c>
      <c r="D112" s="77" t="s">
        <v>1058</v>
      </c>
      <c r="E112" s="67" t="s">
        <v>963</v>
      </c>
      <c r="F112" s="68">
        <f>VLOOKUP($A112,data!$A:$BY,69,FALSE)</f>
        <v>0.85</v>
      </c>
      <c r="G112" s="69">
        <f>VLOOKUP($A112,data!$A:$BY,70,FALSE)</f>
        <v>5</v>
      </c>
      <c r="H112" s="70">
        <f>VLOOKUP($A112,data!$A:$BY,71,FALSE)</f>
        <v>0.79</v>
      </c>
      <c r="I112" s="69">
        <f>VLOOKUP($A112,data!$A:$BY,72,FALSE)</f>
        <v>10</v>
      </c>
      <c r="J112" s="70">
        <f>VLOOKUP($A112,data!$A:$BY,73,FALSE)</f>
        <v>0.75</v>
      </c>
      <c r="K112" s="69">
        <f>VLOOKUP($A112,data!$A:$BY,74,FALSE)</f>
        <v>25</v>
      </c>
      <c r="L112" s="70">
        <f>VLOOKUP($A112,data!$A:$BY,75,FALSE)</f>
        <v>0.65</v>
      </c>
      <c r="M112" s="69">
        <f>VLOOKUP($A112,data!$A:$BY,76,FALSE)</f>
        <v>250</v>
      </c>
      <c r="N112" s="70">
        <f>VLOOKUP($A112,data!$A:$BY,77,FALSE)</f>
        <v>0.5</v>
      </c>
      <c r="O112" s="347"/>
      <c r="P112" s="70">
        <f t="shared" si="5"/>
        <v>0</v>
      </c>
    </row>
    <row r="113" spans="1:16" x14ac:dyDescent="0.25">
      <c r="A113" t="s">
        <v>332</v>
      </c>
      <c r="B113" s="566"/>
      <c r="C113" s="547">
        <v>0</v>
      </c>
      <c r="D113" s="45" t="s">
        <v>1060</v>
      </c>
      <c r="E113" s="63" t="s">
        <v>965</v>
      </c>
      <c r="F113" s="64">
        <f>VLOOKUP($A113,data!$A:$BY,69,FALSE)</f>
        <v>0.85</v>
      </c>
      <c r="G113" s="65">
        <f>VLOOKUP($A113,data!$A:$BY,70,FALSE)</f>
        <v>5</v>
      </c>
      <c r="H113" s="66">
        <f>VLOOKUP($A113,data!$A:$BY,71,FALSE)</f>
        <v>0.79</v>
      </c>
      <c r="I113" s="65">
        <f>VLOOKUP($A113,data!$A:$BY,72,FALSE)</f>
        <v>10</v>
      </c>
      <c r="J113" s="66">
        <f>VLOOKUP($A113,data!$A:$BY,73,FALSE)</f>
        <v>0.75</v>
      </c>
      <c r="K113" s="65">
        <f>VLOOKUP($A113,data!$A:$BY,74,FALSE)</f>
        <v>25</v>
      </c>
      <c r="L113" s="66">
        <f>VLOOKUP($A113,data!$A:$BY,75,FALSE)</f>
        <v>0.65</v>
      </c>
      <c r="M113" s="65">
        <f>VLOOKUP($A113,data!$A:$BY,76,FALSE)</f>
        <v>250</v>
      </c>
      <c r="N113" s="66">
        <f>VLOOKUP($A113,data!$A:$BY,77,FALSE)</f>
        <v>0.5</v>
      </c>
      <c r="O113" s="328"/>
      <c r="P113" s="66">
        <f t="shared" si="5"/>
        <v>0</v>
      </c>
    </row>
    <row r="114" spans="1:16" ht="15.75" thickBot="1" x14ac:dyDescent="0.3">
      <c r="A114" t="s">
        <v>299</v>
      </c>
      <c r="B114" s="567"/>
      <c r="C114" s="523">
        <v>0</v>
      </c>
      <c r="D114" s="71" t="s">
        <v>1059</v>
      </c>
      <c r="E114" s="72" t="s">
        <v>964</v>
      </c>
      <c r="F114" s="73">
        <f>VLOOKUP($A114,data!$A:$BY,69,FALSE)</f>
        <v>0.85</v>
      </c>
      <c r="G114" s="74">
        <f>VLOOKUP($A114,data!$A:$BY,70,FALSE)</f>
        <v>5</v>
      </c>
      <c r="H114" s="75">
        <f>VLOOKUP($A114,data!$A:$BY,71,FALSE)</f>
        <v>0.79</v>
      </c>
      <c r="I114" s="74">
        <f>VLOOKUP($A114,data!$A:$BY,72,FALSE)</f>
        <v>10</v>
      </c>
      <c r="J114" s="75">
        <f>VLOOKUP($A114,data!$A:$BY,73,FALSE)</f>
        <v>0.75</v>
      </c>
      <c r="K114" s="74">
        <f>VLOOKUP($A114,data!$A:$BY,74,FALSE)</f>
        <v>25</v>
      </c>
      <c r="L114" s="75">
        <f>VLOOKUP($A114,data!$A:$BY,75,FALSE)</f>
        <v>0.65</v>
      </c>
      <c r="M114" s="74">
        <f>VLOOKUP($A114,data!$A:$BY,76,FALSE)</f>
        <v>250</v>
      </c>
      <c r="N114" s="75">
        <f>VLOOKUP($A114,data!$A:$BY,77,FALSE)</f>
        <v>0.5</v>
      </c>
      <c r="O114" s="348"/>
      <c r="P114" s="75">
        <f t="shared" si="5"/>
        <v>0</v>
      </c>
    </row>
    <row r="115" spans="1:16" x14ac:dyDescent="0.25">
      <c r="A115" t="s">
        <v>277</v>
      </c>
      <c r="B115" s="535"/>
      <c r="C115" s="522" t="s">
        <v>1966</v>
      </c>
      <c r="D115" s="77" t="s">
        <v>1058</v>
      </c>
      <c r="E115" s="67" t="s">
        <v>960</v>
      </c>
      <c r="F115" s="68">
        <f>VLOOKUP($A115,data!$A:$BY,69,FALSE)</f>
        <v>0.85</v>
      </c>
      <c r="G115" s="69">
        <f>VLOOKUP($A115,data!$A:$BY,70,FALSE)</f>
        <v>5</v>
      </c>
      <c r="H115" s="70">
        <f>VLOOKUP($A115,data!$A:$BY,71,FALSE)</f>
        <v>0.79</v>
      </c>
      <c r="I115" s="69">
        <f>VLOOKUP($A115,data!$A:$BY,72,FALSE)</f>
        <v>10</v>
      </c>
      <c r="J115" s="70">
        <f>VLOOKUP($A115,data!$A:$BY,73,FALSE)</f>
        <v>0.75</v>
      </c>
      <c r="K115" s="69">
        <f>VLOOKUP($A115,data!$A:$BY,74,FALSE)</f>
        <v>25</v>
      </c>
      <c r="L115" s="70">
        <f>VLOOKUP($A115,data!$A:$BY,75,FALSE)</f>
        <v>0.65</v>
      </c>
      <c r="M115" s="69">
        <f>VLOOKUP($A115,data!$A:$BY,76,FALSE)</f>
        <v>250</v>
      </c>
      <c r="N115" s="70">
        <f>VLOOKUP($A115,data!$A:$BY,77,FALSE)</f>
        <v>0.5</v>
      </c>
      <c r="O115" s="347"/>
      <c r="P115" s="70">
        <f t="shared" si="5"/>
        <v>0</v>
      </c>
    </row>
    <row r="116" spans="1:16" x14ac:dyDescent="0.25">
      <c r="A116" t="s">
        <v>331</v>
      </c>
      <c r="B116" s="566"/>
      <c r="C116" s="547">
        <v>0</v>
      </c>
      <c r="D116" s="45" t="s">
        <v>1060</v>
      </c>
      <c r="E116" s="63" t="s">
        <v>962</v>
      </c>
      <c r="F116" s="64">
        <f>VLOOKUP($A116,data!$A:$BY,69,FALSE)</f>
        <v>0.85</v>
      </c>
      <c r="G116" s="65">
        <f>VLOOKUP($A116,data!$A:$BY,70,FALSE)</f>
        <v>5</v>
      </c>
      <c r="H116" s="66">
        <f>VLOOKUP($A116,data!$A:$BY,71,FALSE)</f>
        <v>0.79</v>
      </c>
      <c r="I116" s="65">
        <f>VLOOKUP($A116,data!$A:$BY,72,FALSE)</f>
        <v>10</v>
      </c>
      <c r="J116" s="66">
        <f>VLOOKUP($A116,data!$A:$BY,73,FALSE)</f>
        <v>0.75</v>
      </c>
      <c r="K116" s="65">
        <f>VLOOKUP($A116,data!$A:$BY,74,FALSE)</f>
        <v>25</v>
      </c>
      <c r="L116" s="66">
        <f>VLOOKUP($A116,data!$A:$BY,75,FALSE)</f>
        <v>0.65</v>
      </c>
      <c r="M116" s="65">
        <f>VLOOKUP($A116,data!$A:$BY,76,FALSE)</f>
        <v>250</v>
      </c>
      <c r="N116" s="66">
        <f>VLOOKUP($A116,data!$A:$BY,77,FALSE)</f>
        <v>0.5</v>
      </c>
      <c r="O116" s="328"/>
      <c r="P116" s="66">
        <f t="shared" si="5"/>
        <v>0</v>
      </c>
    </row>
    <row r="117" spans="1:16" ht="15.75" thickBot="1" x14ac:dyDescent="0.3">
      <c r="A117" t="s">
        <v>298</v>
      </c>
      <c r="B117" s="567"/>
      <c r="C117" s="523">
        <v>0.78501992899999995</v>
      </c>
      <c r="D117" s="71" t="s">
        <v>1059</v>
      </c>
      <c r="E117" s="72" t="s">
        <v>961</v>
      </c>
      <c r="F117" s="73">
        <f>VLOOKUP($A117,data!$A:$BY,69,FALSE)</f>
        <v>0.85</v>
      </c>
      <c r="G117" s="74">
        <f>VLOOKUP($A117,data!$A:$BY,70,FALSE)</f>
        <v>5</v>
      </c>
      <c r="H117" s="75">
        <f>VLOOKUP($A117,data!$A:$BY,71,FALSE)</f>
        <v>0.79</v>
      </c>
      <c r="I117" s="74">
        <f>VLOOKUP($A117,data!$A:$BY,72,FALSE)</f>
        <v>10</v>
      </c>
      <c r="J117" s="75">
        <f>VLOOKUP($A117,data!$A:$BY,73,FALSE)</f>
        <v>0.75</v>
      </c>
      <c r="K117" s="74">
        <f>VLOOKUP($A117,data!$A:$BY,74,FALSE)</f>
        <v>25</v>
      </c>
      <c r="L117" s="75">
        <f>VLOOKUP($A117,data!$A:$BY,75,FALSE)</f>
        <v>0.65</v>
      </c>
      <c r="M117" s="74">
        <f>VLOOKUP($A117,data!$A:$BY,76,FALSE)</f>
        <v>250</v>
      </c>
      <c r="N117" s="75">
        <f>VLOOKUP($A117,data!$A:$BY,77,FALSE)</f>
        <v>0.5</v>
      </c>
      <c r="O117" s="348"/>
      <c r="P117" s="75">
        <f t="shared" si="5"/>
        <v>0</v>
      </c>
    </row>
    <row r="118" spans="1:16" x14ac:dyDescent="0.25">
      <c r="A118" t="s">
        <v>269</v>
      </c>
      <c r="B118" s="535"/>
      <c r="C118" s="522" t="s">
        <v>1967</v>
      </c>
      <c r="D118" s="77" t="s">
        <v>1058</v>
      </c>
      <c r="E118" s="67" t="s">
        <v>966</v>
      </c>
      <c r="F118" s="68">
        <f>VLOOKUP($A118,data!$A:$BY,69,FALSE)</f>
        <v>0.85</v>
      </c>
      <c r="G118" s="69">
        <f>VLOOKUP($A118,data!$A:$BY,70,FALSE)</f>
        <v>5</v>
      </c>
      <c r="H118" s="70">
        <f>VLOOKUP($A118,data!$A:$BY,71,FALSE)</f>
        <v>0.79</v>
      </c>
      <c r="I118" s="69">
        <f>VLOOKUP($A118,data!$A:$BY,72,FALSE)</f>
        <v>10</v>
      </c>
      <c r="J118" s="70">
        <f>VLOOKUP($A118,data!$A:$BY,73,FALSE)</f>
        <v>0.75</v>
      </c>
      <c r="K118" s="69">
        <f>VLOOKUP($A118,data!$A:$BY,74,FALSE)</f>
        <v>25</v>
      </c>
      <c r="L118" s="70">
        <f>VLOOKUP($A118,data!$A:$BY,75,FALSE)</f>
        <v>0.65</v>
      </c>
      <c r="M118" s="69">
        <f>VLOOKUP($A118,data!$A:$BY,76,FALSE)</f>
        <v>100</v>
      </c>
      <c r="N118" s="70">
        <f>VLOOKUP($A118,data!$A:$BY,77,FALSE)</f>
        <v>0.5</v>
      </c>
      <c r="O118" s="347"/>
      <c r="P118" s="70">
        <f t="shared" si="5"/>
        <v>0</v>
      </c>
    </row>
    <row r="119" spans="1:16" x14ac:dyDescent="0.25">
      <c r="A119" t="s">
        <v>335</v>
      </c>
      <c r="B119" s="566"/>
      <c r="C119" s="547"/>
      <c r="D119" s="45" t="s">
        <v>1060</v>
      </c>
      <c r="E119" s="63" t="s">
        <v>968</v>
      </c>
      <c r="F119" s="64">
        <f>VLOOKUP($A119,data!$A:$BY,69,FALSE)</f>
        <v>0.85</v>
      </c>
      <c r="G119" s="65">
        <f>VLOOKUP($A119,data!$A:$BY,70,FALSE)</f>
        <v>5</v>
      </c>
      <c r="H119" s="66">
        <f>VLOOKUP($A119,data!$A:$BY,71,FALSE)</f>
        <v>0.79</v>
      </c>
      <c r="I119" s="65">
        <f>VLOOKUP($A119,data!$A:$BY,72,FALSE)</f>
        <v>10</v>
      </c>
      <c r="J119" s="66">
        <f>VLOOKUP($A119,data!$A:$BY,73,FALSE)</f>
        <v>0.75</v>
      </c>
      <c r="K119" s="65">
        <f>VLOOKUP($A119,data!$A:$BY,74,FALSE)</f>
        <v>25</v>
      </c>
      <c r="L119" s="66">
        <f>VLOOKUP($A119,data!$A:$BY,75,FALSE)</f>
        <v>0.65</v>
      </c>
      <c r="M119" s="65">
        <f>VLOOKUP($A119,data!$A:$BY,76,FALSE)</f>
        <v>100</v>
      </c>
      <c r="N119" s="66">
        <f>VLOOKUP($A119,data!$A:$BY,77,FALSE)</f>
        <v>0.5</v>
      </c>
      <c r="O119" s="328"/>
      <c r="P119" s="66">
        <f t="shared" si="5"/>
        <v>0</v>
      </c>
    </row>
    <row r="120" spans="1:16" ht="15.75" thickBot="1" x14ac:dyDescent="0.3">
      <c r="A120" t="s">
        <v>302</v>
      </c>
      <c r="B120" s="567"/>
      <c r="C120" s="523"/>
      <c r="D120" s="71" t="s">
        <v>1059</v>
      </c>
      <c r="E120" s="72" t="s">
        <v>967</v>
      </c>
      <c r="F120" s="73">
        <f>VLOOKUP($A120,data!$A:$BY,69,FALSE)</f>
        <v>0.85</v>
      </c>
      <c r="G120" s="74">
        <f>VLOOKUP($A120,data!$A:$BY,70,FALSE)</f>
        <v>5</v>
      </c>
      <c r="H120" s="75">
        <f>VLOOKUP($A120,data!$A:$BY,71,FALSE)</f>
        <v>0.79</v>
      </c>
      <c r="I120" s="74">
        <f>VLOOKUP($A120,data!$A:$BY,72,FALSE)</f>
        <v>10</v>
      </c>
      <c r="J120" s="75">
        <f>VLOOKUP($A120,data!$A:$BY,73,FALSE)</f>
        <v>0.75</v>
      </c>
      <c r="K120" s="74">
        <f>VLOOKUP($A120,data!$A:$BY,74,FALSE)</f>
        <v>25</v>
      </c>
      <c r="L120" s="75">
        <f>VLOOKUP($A120,data!$A:$BY,75,FALSE)</f>
        <v>0.65</v>
      </c>
      <c r="M120" s="74">
        <f>VLOOKUP($A120,data!$A:$BY,76,FALSE)</f>
        <v>100</v>
      </c>
      <c r="N120" s="75">
        <f>VLOOKUP($A120,data!$A:$BY,77,FALSE)</f>
        <v>0.5</v>
      </c>
      <c r="O120" s="348"/>
      <c r="P120" s="75">
        <f t="shared" si="5"/>
        <v>0</v>
      </c>
    </row>
  </sheetData>
  <sheetProtection algorithmName="SHA-512" hashValue="cdgNkZ59JiJuyFnB1KK0DOJHW2tEjtf2eFLpeCvy1T4qtYj+a9S2XvTXStCNscWozeKu8T8XkW0vEO0kYUMZNg==" saltValue="L3rEf9VkxvzfF27XNqGcAg==" spinCount="100000" sheet="1" objects="1" scenarios="1" selectLockedCells="1"/>
  <mergeCells count="82">
    <mergeCell ref="P3:P4"/>
    <mergeCell ref="B14:B16"/>
    <mergeCell ref="C14:C16"/>
    <mergeCell ref="B3:E3"/>
    <mergeCell ref="F3:F4"/>
    <mergeCell ref="G3:H3"/>
    <mergeCell ref="I3:J3"/>
    <mergeCell ref="K3:L3"/>
    <mergeCell ref="M3:N3"/>
    <mergeCell ref="B11:B13"/>
    <mergeCell ref="C11:C13"/>
    <mergeCell ref="B7:B9"/>
    <mergeCell ref="C7:C9"/>
    <mergeCell ref="O3:O4"/>
    <mergeCell ref="B17:B19"/>
    <mergeCell ref="C17:C19"/>
    <mergeCell ref="B20:B22"/>
    <mergeCell ref="C20:C22"/>
    <mergeCell ref="B23:B25"/>
    <mergeCell ref="C23:C25"/>
    <mergeCell ref="B26:B28"/>
    <mergeCell ref="C26:C28"/>
    <mergeCell ref="B29:B31"/>
    <mergeCell ref="C29:C31"/>
    <mergeCell ref="B32:B34"/>
    <mergeCell ref="C32:C34"/>
    <mergeCell ref="B35:B37"/>
    <mergeCell ref="C35:C37"/>
    <mergeCell ref="B45:B47"/>
    <mergeCell ref="C45:C47"/>
    <mergeCell ref="B48:B50"/>
    <mergeCell ref="C48:C50"/>
    <mergeCell ref="C41:C43"/>
    <mergeCell ref="B41:B43"/>
    <mergeCell ref="C38:C40"/>
    <mergeCell ref="B38:B40"/>
    <mergeCell ref="B51:B53"/>
    <mergeCell ref="C51:C53"/>
    <mergeCell ref="B54:B56"/>
    <mergeCell ref="C54:C56"/>
    <mergeCell ref="B66:B68"/>
    <mergeCell ref="C66:C68"/>
    <mergeCell ref="B69:B71"/>
    <mergeCell ref="C69:C71"/>
    <mergeCell ref="B57:B59"/>
    <mergeCell ref="C57:C59"/>
    <mergeCell ref="B60:B62"/>
    <mergeCell ref="C60:C62"/>
    <mergeCell ref="B63:B65"/>
    <mergeCell ref="C63:C65"/>
    <mergeCell ref="C82:C84"/>
    <mergeCell ref="B82:B84"/>
    <mergeCell ref="B72:B74"/>
    <mergeCell ref="C72:C74"/>
    <mergeCell ref="B75:B77"/>
    <mergeCell ref="C75:C77"/>
    <mergeCell ref="B78:B80"/>
    <mergeCell ref="C78:C80"/>
    <mergeCell ref="B85:B87"/>
    <mergeCell ref="C85:C87"/>
    <mergeCell ref="B88:B90"/>
    <mergeCell ref="C88:C90"/>
    <mergeCell ref="B91:B93"/>
    <mergeCell ref="C91:C93"/>
    <mergeCell ref="B94:B96"/>
    <mergeCell ref="C94:C96"/>
    <mergeCell ref="B97:B99"/>
    <mergeCell ref="C97:C99"/>
    <mergeCell ref="B100:B102"/>
    <mergeCell ref="C100:C102"/>
    <mergeCell ref="B103:B105"/>
    <mergeCell ref="C103:C105"/>
    <mergeCell ref="B106:B108"/>
    <mergeCell ref="C106:C108"/>
    <mergeCell ref="B109:B111"/>
    <mergeCell ref="C109:C111"/>
    <mergeCell ref="B112:B114"/>
    <mergeCell ref="C112:C114"/>
    <mergeCell ref="B115:B117"/>
    <mergeCell ref="C115:C117"/>
    <mergeCell ref="B118:B120"/>
    <mergeCell ref="C118:C120"/>
  </mergeCells>
  <dataValidations count="1">
    <dataValidation type="whole" operator="greaterThan" allowBlank="1" showInputMessage="1" showErrorMessage="1" sqref="O5:O43 O45:O80 O82:O12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2" manualBreakCount="2">
    <brk id="28" max="16383" man="1"/>
    <brk id="5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6"/>
  <sheetViews>
    <sheetView showGridLines="0" showRowColHeaders="0" tabSelected="1" zoomScaleNormal="100" workbookViewId="0"/>
  </sheetViews>
  <sheetFormatPr defaultRowHeight="15" x14ac:dyDescent="0.25"/>
  <cols>
    <col min="1" max="1" width="6.7109375" style="323" customWidth="1"/>
    <col min="2" max="2" width="21" customWidth="1"/>
    <col min="3" max="3" width="32.85546875" bestFit="1" customWidth="1"/>
    <col min="4" max="4" width="83.28515625" customWidth="1"/>
  </cols>
  <sheetData>
    <row r="1" spans="1:4" ht="23.25" x14ac:dyDescent="0.35">
      <c r="B1" s="374" t="s">
        <v>1905</v>
      </c>
    </row>
    <row r="2" spans="1:4" ht="6.75" customHeight="1" x14ac:dyDescent="0.25"/>
    <row r="3" spans="1:4" ht="31.5" customHeight="1" x14ac:dyDescent="0.25">
      <c r="B3" s="500" t="s">
        <v>1946</v>
      </c>
      <c r="C3" s="500"/>
      <c r="D3" s="500"/>
    </row>
    <row r="4" spans="1:4" ht="8.25" customHeight="1" x14ac:dyDescent="0.25">
      <c r="B4" s="316"/>
      <c r="C4" s="316"/>
      <c r="D4" s="316"/>
    </row>
    <row r="5" spans="1:4" ht="30" customHeight="1" x14ac:dyDescent="0.25">
      <c r="B5" s="500" t="s">
        <v>1911</v>
      </c>
      <c r="C5" s="500"/>
      <c r="D5" s="500"/>
    </row>
    <row r="6" spans="1:4" ht="7.5" customHeight="1" x14ac:dyDescent="0.25"/>
    <row r="7" spans="1:4" ht="35.25" customHeight="1" x14ac:dyDescent="0.25">
      <c r="B7" s="500" t="s">
        <v>1947</v>
      </c>
      <c r="C7" s="500"/>
      <c r="D7" s="500"/>
    </row>
    <row r="9" spans="1:4" ht="23.25" x14ac:dyDescent="0.35">
      <c r="B9" t="s">
        <v>1717</v>
      </c>
      <c r="C9" s="373" t="s">
        <v>1902</v>
      </c>
    </row>
    <row r="10" spans="1:4" x14ac:dyDescent="0.25">
      <c r="A10" s="323" t="str">
        <f ca="1">IFERROR(INDEX(MID(sheets,FIND("]",sheets)+1,255),ROW(A3),1),"")</f>
        <v/>
      </c>
      <c r="B10" t="s">
        <v>1717</v>
      </c>
      <c r="C10" s="93" t="s">
        <v>1943</v>
      </c>
    </row>
    <row r="11" spans="1:4" x14ac:dyDescent="0.25">
      <c r="A11" s="323" t="str">
        <f ca="1">IFERROR(INDEX(MID(sheets,FIND("]",sheets)+1,255),ROW(A4),1),"")</f>
        <v/>
      </c>
      <c r="B11" t="s">
        <v>1717</v>
      </c>
      <c r="C11" s="93" t="s">
        <v>1944</v>
      </c>
    </row>
    <row r="12" spans="1:4" x14ac:dyDescent="0.25">
      <c r="A12" s="323" t="str">
        <f ca="1">IFERROR(INDEX(MID(sheets,FIND("]",sheets)+1,255),ROW(A5),1),"")</f>
        <v/>
      </c>
      <c r="B12" t="s">
        <v>1717</v>
      </c>
      <c r="C12" s="93" t="s">
        <v>1921</v>
      </c>
    </row>
    <row r="13" spans="1:4" x14ac:dyDescent="0.25">
      <c r="A13" s="323" t="str">
        <f ca="1">IFERROR(INDEX(MID(sheets,FIND("]",sheets)+1,255),ROW(A6),1),"")</f>
        <v/>
      </c>
      <c r="B13" t="s">
        <v>1717</v>
      </c>
      <c r="C13" s="93" t="s">
        <v>1922</v>
      </c>
    </row>
    <row r="14" spans="1:4" x14ac:dyDescent="0.25">
      <c r="A14" s="323" t="str">
        <f ca="1">IFERROR(INDEX(MID(sheets,FIND("]",sheets)+1,255),ROW(A7),1),"")</f>
        <v/>
      </c>
      <c r="B14" t="s">
        <v>1717</v>
      </c>
      <c r="C14" s="93" t="s">
        <v>1903</v>
      </c>
    </row>
    <row r="15" spans="1:4" x14ac:dyDescent="0.25">
      <c r="A15" s="323" t="str">
        <f ca="1">IFERROR(INDEX(MID(sheets,FIND("]",sheets)+1,255),ROW(A8),1),"")</f>
        <v/>
      </c>
      <c r="B15" t="s">
        <v>1717</v>
      </c>
      <c r="C15" s="93" t="s">
        <v>1939</v>
      </c>
    </row>
    <row r="16" spans="1:4" x14ac:dyDescent="0.25">
      <c r="A16" s="323" t="str">
        <f ca="1">IFERROR(INDEX(MID(sheets,FIND("]",sheets)+1,255),ROW(A9),1),"")</f>
        <v/>
      </c>
      <c r="B16" t="s">
        <v>1717</v>
      </c>
      <c r="C16" s="93" t="s">
        <v>1923</v>
      </c>
    </row>
    <row r="17" spans="1:3" x14ac:dyDescent="0.25">
      <c r="A17" s="323" t="str">
        <f ca="1">IFERROR(INDEX(MID(sheets,FIND("]",sheets)+1,255),ROW(A10),1),"")</f>
        <v/>
      </c>
      <c r="B17" t="s">
        <v>1717</v>
      </c>
      <c r="C17" s="93" t="s">
        <v>1924</v>
      </c>
    </row>
    <row r="18" spans="1:3" x14ac:dyDescent="0.25">
      <c r="A18" s="323" t="str">
        <f ca="1">IFERROR(INDEX(MID(sheets,FIND("]",sheets)+1,255),ROW(A11),1),"")</f>
        <v/>
      </c>
      <c r="B18" t="s">
        <v>1717</v>
      </c>
      <c r="C18" s="93" t="s">
        <v>1925</v>
      </c>
    </row>
    <row r="19" spans="1:3" x14ac:dyDescent="0.25">
      <c r="A19" s="323" t="str">
        <f ca="1">IFERROR(INDEX(MID(sheets,FIND("]",sheets)+1,255),ROW(A12),1),"")</f>
        <v/>
      </c>
      <c r="B19" t="s">
        <v>1717</v>
      </c>
      <c r="C19" s="93" t="s">
        <v>1948</v>
      </c>
    </row>
    <row r="20" spans="1:3" x14ac:dyDescent="0.25">
      <c r="A20" s="323" t="str">
        <f ca="1">IFERROR(INDEX(MID(sheets,FIND("]",sheets)+1,255),ROW(A13),1),"")</f>
        <v/>
      </c>
      <c r="B20" t="s">
        <v>1717</v>
      </c>
      <c r="C20" s="93" t="s">
        <v>1926</v>
      </c>
    </row>
    <row r="21" spans="1:3" x14ac:dyDescent="0.25">
      <c r="A21" s="323" t="str">
        <f ca="1">IFERROR(INDEX(MID(sheets,FIND("]",sheets)+1,255),ROW(A14),1),"")</f>
        <v/>
      </c>
      <c r="B21" t="s">
        <v>1717</v>
      </c>
      <c r="C21" s="93" t="s">
        <v>1927</v>
      </c>
    </row>
    <row r="22" spans="1:3" x14ac:dyDescent="0.25">
      <c r="A22" s="323" t="str">
        <f ca="1">IFERROR(INDEX(MID(sheets,FIND("]",sheets)+1,255),ROW(A15),1),"")</f>
        <v/>
      </c>
      <c r="B22" t="s">
        <v>1717</v>
      </c>
      <c r="C22" s="93" t="s">
        <v>1928</v>
      </c>
    </row>
    <row r="23" spans="1:3" x14ac:dyDescent="0.25">
      <c r="A23" s="323" t="str">
        <f ca="1">IFERROR(INDEX(MID(sheets,FIND("]",sheets)+1,255),ROW(A16),1),"")</f>
        <v/>
      </c>
      <c r="B23" t="s">
        <v>1717</v>
      </c>
      <c r="C23" s="93" t="s">
        <v>1929</v>
      </c>
    </row>
    <row r="24" spans="1:3" x14ac:dyDescent="0.25">
      <c r="A24" s="323" t="str">
        <f ca="1">IFERROR(INDEX(MID(sheets,FIND("]",sheets)+1,255),ROW(A17),1),"")</f>
        <v/>
      </c>
      <c r="B24" t="s">
        <v>1717</v>
      </c>
      <c r="C24" s="93" t="s">
        <v>1949</v>
      </c>
    </row>
    <row r="25" spans="1:3" x14ac:dyDescent="0.25">
      <c r="A25" s="323" t="str">
        <f ca="1">IFERROR(INDEX(MID(sheets,FIND("]",sheets)+1,255),ROW(A18),1),"")</f>
        <v/>
      </c>
      <c r="B25" t="s">
        <v>1717</v>
      </c>
      <c r="C25" s="93" t="s">
        <v>1930</v>
      </c>
    </row>
    <row r="26" spans="1:3" x14ac:dyDescent="0.25">
      <c r="A26" s="323" t="str">
        <f ca="1">IFERROR(INDEX(MID(sheets,FIND("]",sheets)+1,255),ROW(A19),1),"")</f>
        <v/>
      </c>
      <c r="B26" t="s">
        <v>1717</v>
      </c>
      <c r="C26" s="93" t="s">
        <v>1931</v>
      </c>
    </row>
    <row r="27" spans="1:3" x14ac:dyDescent="0.25">
      <c r="A27" s="323" t="str">
        <f ca="1">IFERROR(INDEX(MID(sheets,FIND("]",sheets)+1,255),ROW(A20),1),"")</f>
        <v/>
      </c>
      <c r="B27" t="s">
        <v>1717</v>
      </c>
      <c r="C27" s="93" t="s">
        <v>1932</v>
      </c>
    </row>
    <row r="28" spans="1:3" x14ac:dyDescent="0.25">
      <c r="A28" s="323" t="str">
        <f ca="1">IFERROR(INDEX(MID(sheets,FIND("]",sheets)+1,255),ROW(A21),1),"")</f>
        <v/>
      </c>
      <c r="B28" t="s">
        <v>1717</v>
      </c>
      <c r="C28" s="93" t="s">
        <v>1933</v>
      </c>
    </row>
    <row r="29" spans="1:3" x14ac:dyDescent="0.25">
      <c r="A29" s="323" t="str">
        <f ca="1">IFERROR(INDEX(MID(sheets,FIND("]",sheets)+1,255),ROW(A22),1),"")</f>
        <v/>
      </c>
      <c r="B29" t="s">
        <v>1717</v>
      </c>
      <c r="C29" s="93" t="s">
        <v>1934</v>
      </c>
    </row>
    <row r="30" spans="1:3" x14ac:dyDescent="0.25">
      <c r="A30" s="323" t="str">
        <f ca="1">IFERROR(INDEX(MID(sheets,FIND("]",sheets)+1,255),ROW(A23),1),"")</f>
        <v/>
      </c>
      <c r="B30" t="s">
        <v>1717</v>
      </c>
      <c r="C30" s="93" t="s">
        <v>1935</v>
      </c>
    </row>
    <row r="31" spans="1:3" x14ac:dyDescent="0.25">
      <c r="A31" s="323" t="str">
        <f ca="1">IFERROR(INDEX(MID(sheets,FIND("]",sheets)+1,255),ROW(A24),1),"")</f>
        <v/>
      </c>
      <c r="B31" t="s">
        <v>1717</v>
      </c>
      <c r="C31" s="93" t="s">
        <v>1936</v>
      </c>
    </row>
    <row r="32" spans="1:3" x14ac:dyDescent="0.25">
      <c r="A32" s="323" t="str">
        <f ca="1">IFERROR(INDEX(MID(sheets,FIND("]",sheets)+1,255),ROW(A25),1),"")</f>
        <v/>
      </c>
      <c r="B32" t="s">
        <v>1717</v>
      </c>
      <c r="C32" s="93" t="s">
        <v>1937</v>
      </c>
    </row>
    <row r="33" spans="1:3" x14ac:dyDescent="0.25">
      <c r="A33" s="323" t="str">
        <f ca="1">IFERROR(INDEX(MID(sheets,FIND("]",sheets)+1,255),ROW(A26),1),"")</f>
        <v/>
      </c>
      <c r="B33" t="s">
        <v>1717</v>
      </c>
      <c r="C33" s="93" t="s">
        <v>1938</v>
      </c>
    </row>
    <row r="34" spans="1:3" x14ac:dyDescent="0.25">
      <c r="A34" s="323" t="str">
        <f ca="1">IFERROR(INDEX(MID(sheets,FIND("]",sheets)+1,255),ROW(A27),1),"")</f>
        <v/>
      </c>
      <c r="B34" t="s">
        <v>1717</v>
      </c>
      <c r="C34" s="460" t="s">
        <v>1904</v>
      </c>
    </row>
    <row r="35" spans="1:3" x14ac:dyDescent="0.25">
      <c r="A35" s="323" t="str">
        <f ca="1">IFERROR(INDEX(MID(sheets,FIND("]",sheets)+1,255),ROW(A29),1),"")</f>
        <v/>
      </c>
      <c r="C35" s="460" t="s">
        <v>1920</v>
      </c>
    </row>
    <row r="36" spans="1:3" x14ac:dyDescent="0.25">
      <c r="C36" s="460"/>
    </row>
  </sheetData>
  <sheetProtection algorithmName="SHA-512" hashValue="b5eEUCGm1lIA0Nx7tJ4zz28B/sY2EnGWF2I1aUqiDdpzHSSh2uGhfjO/Q9vKXkrKVrBQ0ZPQ9gIykGwS0TAx3Q==" saltValue="ABYmcCf2ukc4vk0Chm+X2g==" spinCount="100000" sheet="1" objects="1" scenarios="1"/>
  <mergeCells count="3">
    <mergeCell ref="B3:D3"/>
    <mergeCell ref="B5:D5"/>
    <mergeCell ref="B7:D7"/>
  </mergeCells>
  <pageMargins left="3.937007874015748E-2" right="3.937007874015748E-2" top="0.15748031496062992" bottom="0.15748031496062992"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showGridLines="0" showRowColHeaders="0" view="pageBreakPreview" topLeftCell="B1" zoomScaleNormal="100" zoomScaleSheetLayoutView="100" workbookViewId="0">
      <selection activeCell="C5" sqref="C5:E7"/>
    </sheetView>
  </sheetViews>
  <sheetFormatPr defaultRowHeight="15" x14ac:dyDescent="0.25"/>
  <cols>
    <col min="1" max="1" width="9.140625" hidden="1" customWidth="1"/>
    <col min="2" max="2" width="10.5703125" customWidth="1"/>
    <col min="3" max="3" width="31.28515625" customWidth="1"/>
    <col min="4" max="4" width="8.42578125" customWidth="1"/>
    <col min="5" max="5" width="11.14062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22" width="9.140625" customWidth="1"/>
  </cols>
  <sheetData>
    <row r="1" spans="1:16" ht="16.5" x14ac:dyDescent="0.25">
      <c r="A1" s="325">
        <f>SUM(P5:P66)</f>
        <v>0</v>
      </c>
      <c r="B1" s="11" t="s">
        <v>1081</v>
      </c>
      <c r="C1" s="10"/>
    </row>
    <row r="2" spans="1:16" ht="15.75" thickBot="1" x14ac:dyDescent="0.3">
      <c r="A2" s="321">
        <f>SUM(O5:O66)</f>
        <v>0</v>
      </c>
      <c r="B2" s="2"/>
    </row>
    <row r="3" spans="1:16" ht="19.5" customHeight="1" x14ac:dyDescent="0.25">
      <c r="A3">
        <f>COUNT(O9:O11)+COUNT(O37:O39)</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6"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6" ht="16.5" customHeight="1" x14ac:dyDescent="0.25">
      <c r="A5" t="s">
        <v>154</v>
      </c>
      <c r="B5" s="554"/>
      <c r="C5" s="503" t="s">
        <v>1087</v>
      </c>
      <c r="D5" s="77" t="s">
        <v>1058</v>
      </c>
      <c r="E5" s="67" t="s">
        <v>1007</v>
      </c>
      <c r="F5" s="68">
        <f>VLOOKUP($A5,data!$A:$BY,69,FALSE)</f>
        <v>4.99</v>
      </c>
      <c r="G5" s="69">
        <f>VLOOKUP($A5,data!$A:$BY,70,FALSE)</f>
        <v>2</v>
      </c>
      <c r="H5" s="70">
        <f>VLOOKUP($A5,data!$A:$BY,71,FALSE)</f>
        <v>4.49</v>
      </c>
      <c r="I5" s="69">
        <f>VLOOKUP($A5,data!$A:$BY,72,FALSE)</f>
        <v>4</v>
      </c>
      <c r="J5" s="70">
        <f>VLOOKUP($A5,data!$A:$BY,73,FALSE)</f>
        <v>3.99</v>
      </c>
      <c r="K5" s="69">
        <f>VLOOKUP($A5,data!$A:$BY,74,FALSE)</f>
        <v>8</v>
      </c>
      <c r="L5" s="70">
        <f>VLOOKUP($A5,data!$A:$BY,75,FALSE)</f>
        <v>3.49</v>
      </c>
      <c r="M5" s="69">
        <f>VLOOKUP($A5,data!$A:$BY,76,FALSE)</f>
        <v>10</v>
      </c>
      <c r="N5" s="70">
        <f>VLOOKUP($A5,data!$A:$BY,77,FALSE)</f>
        <v>2.85</v>
      </c>
      <c r="O5" s="347"/>
      <c r="P5" s="70">
        <f>IF(O5=0,0,IF(O5&gt;(M5-1),(N5*O5),IF(O5&gt;(K5-1),(L5*O5),IF(O5&gt;(I5-1),(J5*O5),IF(O5&gt;(G5-1),(H5*O5),F5*O5)))))</f>
        <v>0</v>
      </c>
    </row>
    <row r="6" spans="1:16" ht="16.5" customHeight="1" x14ac:dyDescent="0.25">
      <c r="A6" t="s">
        <v>169</v>
      </c>
      <c r="B6" s="566"/>
      <c r="C6" s="526"/>
      <c r="D6" s="45" t="s">
        <v>1060</v>
      </c>
      <c r="E6" s="63" t="s">
        <v>1009</v>
      </c>
      <c r="F6" s="64">
        <f>VLOOKUP($A6,data!$A:$BY,69,FALSE)</f>
        <v>4.99</v>
      </c>
      <c r="G6" s="65">
        <f>VLOOKUP($A6,data!$A:$BY,70,FALSE)</f>
        <v>2</v>
      </c>
      <c r="H6" s="66">
        <f>VLOOKUP($A6,data!$A:$BY,71,FALSE)</f>
        <v>4.49</v>
      </c>
      <c r="I6" s="65">
        <f>VLOOKUP($A6,data!$A:$BY,72,FALSE)</f>
        <v>4</v>
      </c>
      <c r="J6" s="66">
        <f>VLOOKUP($A6,data!$A:$BY,73,FALSE)</f>
        <v>3.99</v>
      </c>
      <c r="K6" s="65">
        <f>VLOOKUP($A6,data!$A:$BY,74,FALSE)</f>
        <v>8</v>
      </c>
      <c r="L6" s="66">
        <f>VLOOKUP($A6,data!$A:$BY,75,FALSE)</f>
        <v>3.49</v>
      </c>
      <c r="M6" s="65">
        <f>VLOOKUP($A6,data!$A:$BY,76,FALSE)</f>
        <v>10</v>
      </c>
      <c r="N6" s="66">
        <f>VLOOKUP($A6,data!$A:$BY,77,FALSE)</f>
        <v>2.85</v>
      </c>
      <c r="O6" s="328"/>
      <c r="P6" s="66">
        <f>IF(O6=0,0,IF(O6&gt;(M6-1),(N6*O6),IF(O6&gt;(K6-1),(L6*O6),IF(O6&gt;(I6-1),(J6*O6),IF(O6&gt;(G6-1),(H6*O6),F6*O6)))))</f>
        <v>0</v>
      </c>
    </row>
    <row r="7" spans="1:16" ht="16.5" customHeight="1" thickBot="1" x14ac:dyDescent="0.3">
      <c r="A7" t="s">
        <v>167</v>
      </c>
      <c r="B7" s="560"/>
      <c r="C7" s="504"/>
      <c r="D7" s="71" t="s">
        <v>1059</v>
      </c>
      <c r="E7" s="72" t="s">
        <v>1008</v>
      </c>
      <c r="F7" s="73">
        <f>VLOOKUP($A7,data!$A:$BY,69,FALSE)</f>
        <v>4.99</v>
      </c>
      <c r="G7" s="74">
        <f>VLOOKUP($A7,data!$A:$BY,70,FALSE)</f>
        <v>2</v>
      </c>
      <c r="H7" s="75">
        <f>VLOOKUP($A7,data!$A:$BY,71,FALSE)</f>
        <v>4.49</v>
      </c>
      <c r="I7" s="74">
        <f>VLOOKUP($A7,data!$A:$BY,72,FALSE)</f>
        <v>4</v>
      </c>
      <c r="J7" s="75">
        <f>VLOOKUP($A7,data!$A:$BY,73,FALSE)</f>
        <v>3.99</v>
      </c>
      <c r="K7" s="74">
        <f>VLOOKUP($A7,data!$A:$BY,74,FALSE)</f>
        <v>8</v>
      </c>
      <c r="L7" s="75">
        <f>VLOOKUP($A7,data!$A:$BY,75,FALSE)</f>
        <v>3.49</v>
      </c>
      <c r="M7" s="74">
        <f>VLOOKUP($A7,data!$A:$BY,76,FALSE)</f>
        <v>10</v>
      </c>
      <c r="N7" s="75">
        <f>VLOOKUP($A7,data!$A:$BY,77,FALSE)</f>
        <v>2.85</v>
      </c>
      <c r="O7" s="348"/>
      <c r="P7" s="75">
        <f>IF(O7=0,0,IF(O7&gt;(M7-1),(N7*O7),IF(O7&gt;(K7-1),(L7*O7),IF(O7&gt;(I7-1),(J7*O7),IF(O7&gt;(G7-1),(H7*O7),F7*O7)))))</f>
        <v>0</v>
      </c>
    </row>
    <row r="8" spans="1:16" ht="16.5" customHeight="1" thickBot="1" x14ac:dyDescent="0.3">
      <c r="A8" s="251"/>
      <c r="B8" s="263"/>
      <c r="C8" s="264"/>
      <c r="D8" s="147"/>
      <c r="E8" s="147"/>
      <c r="F8" s="64"/>
      <c r="G8" s="148"/>
      <c r="H8" s="64"/>
      <c r="I8" s="148"/>
      <c r="J8" s="64"/>
      <c r="K8" s="148"/>
      <c r="L8" s="64"/>
      <c r="M8" s="148"/>
      <c r="N8" s="64"/>
      <c r="O8" s="147"/>
      <c r="P8" s="64"/>
    </row>
    <row r="9" spans="1:16" ht="24.75" customHeight="1" x14ac:dyDescent="0.25">
      <c r="A9" t="s">
        <v>200</v>
      </c>
      <c r="B9" s="529"/>
      <c r="C9" s="503" t="s">
        <v>1080</v>
      </c>
      <c r="D9" s="77" t="s">
        <v>1058</v>
      </c>
      <c r="E9" s="67" t="s">
        <v>699</v>
      </c>
      <c r="F9" s="68">
        <f>VLOOKUP($A9,data!$A:$BY,69,FALSE)</f>
        <v>2.19</v>
      </c>
      <c r="G9" s="69">
        <f>VLOOKUP($A9,data!$A:$BY,70,FALSE)</f>
        <v>5</v>
      </c>
      <c r="H9" s="70">
        <f>VLOOKUP($A9,data!$A:$BY,71,FALSE)</f>
        <v>2.0499999999999998</v>
      </c>
      <c r="I9" s="69">
        <f>VLOOKUP($A9,data!$A:$BY,72,FALSE)</f>
        <v>10</v>
      </c>
      <c r="J9" s="70">
        <f>VLOOKUP($A9,data!$A:$BY,73,FALSE)</f>
        <v>1.85</v>
      </c>
      <c r="K9" s="69">
        <f>VLOOKUP($A9,data!$A:$BY,74,FALSE)</f>
        <v>20</v>
      </c>
      <c r="L9" s="70">
        <f>VLOOKUP($A9,data!$A:$BY,75,FALSE)</f>
        <v>1.42</v>
      </c>
      <c r="M9" s="69">
        <f>VLOOKUP($A9,data!$A:$BY,76,FALSE)</f>
        <v>20</v>
      </c>
      <c r="N9" s="70">
        <f>VLOOKUP($A9,data!$A:$BY,77,FALSE)</f>
        <v>1.42</v>
      </c>
      <c r="O9" s="347"/>
      <c r="P9" s="70">
        <f t="shared" ref="P9:P35" si="0">IF(O9=0,0,IF(O9&gt;(M9-1),(N9*O9),IF(O9&gt;(K9-1),(L9*O9),IF(O9&gt;(I9-1),(J9*O9),IF(O9&gt;(G9-1),(H9*O9),F9*O9)))))</f>
        <v>0</v>
      </c>
    </row>
    <row r="10" spans="1:16" ht="24.75" customHeight="1" thickBot="1" x14ac:dyDescent="0.3">
      <c r="A10" t="s">
        <v>233</v>
      </c>
      <c r="B10" s="530"/>
      <c r="C10" s="526"/>
      <c r="D10" s="45" t="s">
        <v>1060</v>
      </c>
      <c r="E10" s="63" t="s">
        <v>701</v>
      </c>
      <c r="F10" s="64">
        <f>VLOOKUP($A10,data!$A:$BY,69,FALSE)</f>
        <v>2.19</v>
      </c>
      <c r="G10" s="65">
        <f>VLOOKUP($A10,data!$A:$BY,70,FALSE)</f>
        <v>5</v>
      </c>
      <c r="H10" s="66">
        <f>VLOOKUP($A10,data!$A:$BY,71,FALSE)</f>
        <v>2.0499999999999998</v>
      </c>
      <c r="I10" s="65">
        <f>VLOOKUP($A10,data!$A:$BY,72,FALSE)</f>
        <v>10</v>
      </c>
      <c r="J10" s="66">
        <f>VLOOKUP($A10,data!$A:$BY,73,FALSE)</f>
        <v>1.85</v>
      </c>
      <c r="K10" s="65">
        <f>VLOOKUP($A10,data!$A:$BY,74,FALSE)</f>
        <v>20</v>
      </c>
      <c r="L10" s="66">
        <f>VLOOKUP($A10,data!$A:$BY,75,FALSE)</f>
        <v>1.42</v>
      </c>
      <c r="M10" s="65">
        <f>VLOOKUP($A10,data!$A:$BY,76,FALSE)</f>
        <v>20</v>
      </c>
      <c r="N10" s="66">
        <f>VLOOKUP($A10,data!$A:$BY,77,FALSE)</f>
        <v>1.42</v>
      </c>
      <c r="O10" s="328"/>
      <c r="P10" s="66">
        <f t="shared" si="0"/>
        <v>0</v>
      </c>
    </row>
    <row r="11" spans="1:16" ht="49.5" customHeight="1" thickBot="1" x14ac:dyDescent="0.3">
      <c r="A11" t="s">
        <v>216</v>
      </c>
      <c r="B11" s="13"/>
      <c r="C11" s="15" t="s">
        <v>1085</v>
      </c>
      <c r="D11" s="78" t="s">
        <v>1059</v>
      </c>
      <c r="E11" s="79" t="s">
        <v>700</v>
      </c>
      <c r="F11" s="80">
        <f>VLOOKUP($A11,data!$A:$BY,69,FALSE)</f>
        <v>52.49</v>
      </c>
      <c r="G11" s="81">
        <f>VLOOKUP($A11,data!$A:$BY,70,FALSE)</f>
        <v>2</v>
      </c>
      <c r="H11" s="82">
        <f>VLOOKUP($A11,data!$A:$BY,71,FALSE)</f>
        <v>49.99</v>
      </c>
      <c r="I11" s="81">
        <f>VLOOKUP($A11,data!$A:$BY,72,FALSE)</f>
        <v>5</v>
      </c>
      <c r="J11" s="82">
        <f>VLOOKUP($A11,data!$A:$BY,73,FALSE)</f>
        <v>39.99</v>
      </c>
      <c r="K11" s="81">
        <f>VLOOKUP($A11,data!$A:$BY,74,FALSE)</f>
        <v>10</v>
      </c>
      <c r="L11" s="82">
        <f>VLOOKUP($A11,data!$A:$BY,75,FALSE)</f>
        <v>35.99</v>
      </c>
      <c r="M11" s="81">
        <f>VLOOKUP($A11,data!$A:$BY,76,FALSE)</f>
        <v>10</v>
      </c>
      <c r="N11" s="82">
        <f>VLOOKUP($A11,data!$A:$BY,77,FALSE)</f>
        <v>35.99</v>
      </c>
      <c r="O11" s="349"/>
      <c r="P11" s="82">
        <f t="shared" si="0"/>
        <v>0</v>
      </c>
    </row>
    <row r="12" spans="1:16" ht="16.5" customHeight="1" x14ac:dyDescent="0.25">
      <c r="A12" t="s">
        <v>155</v>
      </c>
      <c r="B12" s="554"/>
      <c r="C12" s="503" t="s">
        <v>1065</v>
      </c>
      <c r="D12" s="77" t="s">
        <v>1058</v>
      </c>
      <c r="E12" s="67" t="s">
        <v>693</v>
      </c>
      <c r="F12" s="68">
        <f>VLOOKUP($A12,data!$A:$BY,69,FALSE)</f>
        <v>0.23</v>
      </c>
      <c r="G12" s="69">
        <f>VLOOKUP($A12,data!$A:$BY,70,FALSE)</f>
        <v>10</v>
      </c>
      <c r="H12" s="70">
        <f>VLOOKUP($A12,data!$A:$BY,71,FALSE)</f>
        <v>0.19</v>
      </c>
      <c r="I12" s="69">
        <f>VLOOKUP($A12,data!$A:$BY,72,FALSE)</f>
        <v>50</v>
      </c>
      <c r="J12" s="70">
        <f>VLOOKUP($A12,data!$A:$BY,73,FALSE)</f>
        <v>0.17</v>
      </c>
      <c r="K12" s="69">
        <f>VLOOKUP($A12,data!$A:$BY,74,FALSE)</f>
        <v>100</v>
      </c>
      <c r="L12" s="70">
        <f>VLOOKUP($A12,data!$A:$BY,75,FALSE)</f>
        <v>0.15</v>
      </c>
      <c r="M12" s="69">
        <f>VLOOKUP($A12,data!$A:$BY,76,FALSE)</f>
        <v>500</v>
      </c>
      <c r="N12" s="70">
        <f>VLOOKUP($A12,data!$A:$BY,77,FALSE)</f>
        <v>0.1</v>
      </c>
      <c r="O12" s="347"/>
      <c r="P12" s="70">
        <f t="shared" si="0"/>
        <v>0</v>
      </c>
    </row>
    <row r="13" spans="1:16" ht="16.5" customHeight="1" x14ac:dyDescent="0.25">
      <c r="A13" t="s">
        <v>161</v>
      </c>
      <c r="B13" s="566"/>
      <c r="C13" s="526"/>
      <c r="D13" s="45" t="s">
        <v>1060</v>
      </c>
      <c r="E13" s="63" t="s">
        <v>698</v>
      </c>
      <c r="F13" s="64">
        <f>VLOOKUP($A13,data!$A:$BY,69,FALSE)</f>
        <v>0.23</v>
      </c>
      <c r="G13" s="65">
        <f>VLOOKUP($A13,data!$A:$BY,70,FALSE)</f>
        <v>10</v>
      </c>
      <c r="H13" s="66">
        <f>VLOOKUP($A13,data!$A:$BY,71,FALSE)</f>
        <v>0.19</v>
      </c>
      <c r="I13" s="65">
        <f>VLOOKUP($A13,data!$A:$BY,72,FALSE)</f>
        <v>50</v>
      </c>
      <c r="J13" s="66">
        <f>VLOOKUP($A13,data!$A:$BY,73,FALSE)</f>
        <v>0.17</v>
      </c>
      <c r="K13" s="65">
        <f>VLOOKUP($A13,data!$A:$BY,74,FALSE)</f>
        <v>100</v>
      </c>
      <c r="L13" s="66">
        <f>VLOOKUP($A13,data!$A:$BY,75,FALSE)</f>
        <v>0.15</v>
      </c>
      <c r="M13" s="65">
        <f>VLOOKUP($A13,data!$A:$BY,76,FALSE)</f>
        <v>500</v>
      </c>
      <c r="N13" s="66">
        <f>VLOOKUP($A13,data!$A:$BY,77,FALSE)</f>
        <v>0.1</v>
      </c>
      <c r="O13" s="328"/>
      <c r="P13" s="66">
        <f t="shared" si="0"/>
        <v>0</v>
      </c>
    </row>
    <row r="14" spans="1:16" ht="16.5" customHeight="1" thickBot="1" x14ac:dyDescent="0.3">
      <c r="A14" t="s">
        <v>159</v>
      </c>
      <c r="B14" s="560"/>
      <c r="C14" s="504"/>
      <c r="D14" s="71" t="s">
        <v>1059</v>
      </c>
      <c r="E14" s="72" t="s">
        <v>694</v>
      </c>
      <c r="F14" s="73">
        <f>VLOOKUP($A14,data!$A:$BY,69,FALSE)</f>
        <v>0.23</v>
      </c>
      <c r="G14" s="74">
        <f>VLOOKUP($A14,data!$A:$BY,70,FALSE)</f>
        <v>10</v>
      </c>
      <c r="H14" s="75">
        <f>VLOOKUP($A14,data!$A:$BY,71,FALSE)</f>
        <v>0.19</v>
      </c>
      <c r="I14" s="74">
        <f>VLOOKUP($A14,data!$A:$BY,72,FALSE)</f>
        <v>50</v>
      </c>
      <c r="J14" s="75">
        <f>VLOOKUP($A14,data!$A:$BY,73,FALSE)</f>
        <v>0.17</v>
      </c>
      <c r="K14" s="74">
        <f>VLOOKUP($A14,data!$A:$BY,74,FALSE)</f>
        <v>100</v>
      </c>
      <c r="L14" s="75">
        <f>VLOOKUP($A14,data!$A:$BY,75,FALSE)</f>
        <v>0.15</v>
      </c>
      <c r="M14" s="74">
        <f>VLOOKUP($A14,data!$A:$BY,76,FALSE)</f>
        <v>500</v>
      </c>
      <c r="N14" s="75">
        <f>VLOOKUP($A14,data!$A:$BY,77,FALSE)</f>
        <v>0.1</v>
      </c>
      <c r="O14" s="348"/>
      <c r="P14" s="75">
        <f t="shared" si="0"/>
        <v>0</v>
      </c>
    </row>
    <row r="15" spans="1:16" ht="16.5" customHeight="1" x14ac:dyDescent="0.25">
      <c r="A15" t="s">
        <v>196</v>
      </c>
      <c r="B15" s="535"/>
      <c r="C15" s="503" t="s">
        <v>1061</v>
      </c>
      <c r="D15" s="77" t="s">
        <v>1058</v>
      </c>
      <c r="E15" s="67" t="s">
        <v>681</v>
      </c>
      <c r="F15" s="68">
        <f>VLOOKUP($A15,data!$A:$BY,69,FALSE)</f>
        <v>0.55000000000000004</v>
      </c>
      <c r="G15" s="69">
        <f>VLOOKUP($A15,data!$A:$BY,70,FALSE)</f>
        <v>10</v>
      </c>
      <c r="H15" s="70">
        <f>VLOOKUP($A15,data!$A:$BY,71,FALSE)</f>
        <v>0.5</v>
      </c>
      <c r="I15" s="69">
        <f>VLOOKUP($A15,data!$A:$BY,72,FALSE)</f>
        <v>25</v>
      </c>
      <c r="J15" s="70">
        <f>VLOOKUP($A15,data!$A:$BY,73,FALSE)</f>
        <v>0.45</v>
      </c>
      <c r="K15" s="69">
        <f>VLOOKUP($A15,data!$A:$BY,74,FALSE)</f>
        <v>150</v>
      </c>
      <c r="L15" s="70">
        <f>VLOOKUP($A15,data!$A:$BY,75,FALSE)</f>
        <v>0.4</v>
      </c>
      <c r="M15" s="69">
        <f>VLOOKUP($A15,data!$A:$BY,76,FALSE)</f>
        <v>300</v>
      </c>
      <c r="N15" s="70">
        <f>VLOOKUP($A15,data!$A:$BY,77,FALSE)</f>
        <v>0.36</v>
      </c>
      <c r="O15" s="347"/>
      <c r="P15" s="70">
        <f t="shared" si="0"/>
        <v>0</v>
      </c>
    </row>
    <row r="16" spans="1:16" ht="16.5" customHeight="1" x14ac:dyDescent="0.25">
      <c r="A16" t="s">
        <v>229</v>
      </c>
      <c r="B16" s="566"/>
      <c r="C16" s="526"/>
      <c r="D16" s="45" t="s">
        <v>1060</v>
      </c>
      <c r="E16" s="63" t="s">
        <v>683</v>
      </c>
      <c r="F16" s="64">
        <f>VLOOKUP($A16,data!$A:$BY,69,FALSE)</f>
        <v>0.55000000000000004</v>
      </c>
      <c r="G16" s="65">
        <f>VLOOKUP($A16,data!$A:$BY,70,FALSE)</f>
        <v>10</v>
      </c>
      <c r="H16" s="66">
        <f>VLOOKUP($A16,data!$A:$BY,71,FALSE)</f>
        <v>0.5</v>
      </c>
      <c r="I16" s="65">
        <f>VLOOKUP($A16,data!$A:$BY,72,FALSE)</f>
        <v>25</v>
      </c>
      <c r="J16" s="66">
        <f>VLOOKUP($A16,data!$A:$BY,73,FALSE)</f>
        <v>0.45</v>
      </c>
      <c r="K16" s="65">
        <f>VLOOKUP($A16,data!$A:$BY,74,FALSE)</f>
        <v>150</v>
      </c>
      <c r="L16" s="66">
        <f>VLOOKUP($A16,data!$A:$BY,75,FALSE)</f>
        <v>0.4</v>
      </c>
      <c r="M16" s="65">
        <f>VLOOKUP($A16,data!$A:$BY,76,FALSE)</f>
        <v>300</v>
      </c>
      <c r="N16" s="66">
        <f>VLOOKUP($A16,data!$A:$BY,77,FALSE)</f>
        <v>0.36</v>
      </c>
      <c r="O16" s="328"/>
      <c r="P16" s="66">
        <f t="shared" si="0"/>
        <v>0</v>
      </c>
    </row>
    <row r="17" spans="1:16" ht="16.5" customHeight="1" thickBot="1" x14ac:dyDescent="0.3">
      <c r="A17" t="s">
        <v>212</v>
      </c>
      <c r="B17" s="567"/>
      <c r="C17" s="504"/>
      <c r="D17" s="71" t="s">
        <v>1059</v>
      </c>
      <c r="E17" s="72" t="s">
        <v>682</v>
      </c>
      <c r="F17" s="73">
        <f>VLOOKUP($A17,data!$A:$BY,69,FALSE)</f>
        <v>0.55000000000000004</v>
      </c>
      <c r="G17" s="74">
        <f>VLOOKUP($A17,data!$A:$BY,70,FALSE)</f>
        <v>10</v>
      </c>
      <c r="H17" s="75">
        <f>VLOOKUP($A17,data!$A:$BY,71,FALSE)</f>
        <v>0.5</v>
      </c>
      <c r="I17" s="74">
        <f>VLOOKUP($A17,data!$A:$BY,72,FALSE)</f>
        <v>25</v>
      </c>
      <c r="J17" s="75">
        <f>VLOOKUP($A17,data!$A:$BY,73,FALSE)</f>
        <v>0.45</v>
      </c>
      <c r="K17" s="74">
        <f>VLOOKUP($A17,data!$A:$BY,74,FALSE)</f>
        <v>150</v>
      </c>
      <c r="L17" s="75">
        <f>VLOOKUP($A17,data!$A:$BY,75,FALSE)</f>
        <v>0.4</v>
      </c>
      <c r="M17" s="74">
        <f>VLOOKUP($A17,data!$A:$BY,76,FALSE)</f>
        <v>300</v>
      </c>
      <c r="N17" s="75">
        <f>VLOOKUP($A17,data!$A:$BY,77,FALSE)</f>
        <v>0.36</v>
      </c>
      <c r="O17" s="348"/>
      <c r="P17" s="75">
        <f t="shared" si="0"/>
        <v>0</v>
      </c>
    </row>
    <row r="18" spans="1:16" ht="16.5" customHeight="1" x14ac:dyDescent="0.25">
      <c r="A18" t="s">
        <v>199</v>
      </c>
      <c r="B18" s="535"/>
      <c r="C18" s="503" t="s">
        <v>1062</v>
      </c>
      <c r="D18" s="77" t="s">
        <v>1058</v>
      </c>
      <c r="E18" s="67" t="s">
        <v>684</v>
      </c>
      <c r="F18" s="68">
        <f>VLOOKUP($A18,data!$A:$BY,69,FALSE)</f>
        <v>0.55000000000000004</v>
      </c>
      <c r="G18" s="69">
        <f>VLOOKUP($A18,data!$A:$BY,70,FALSE)</f>
        <v>10</v>
      </c>
      <c r="H18" s="70">
        <f>VLOOKUP($A18,data!$A:$BY,71,FALSE)</f>
        <v>0.5</v>
      </c>
      <c r="I18" s="69">
        <f>VLOOKUP($A18,data!$A:$BY,72,FALSE)</f>
        <v>25</v>
      </c>
      <c r="J18" s="70">
        <f>VLOOKUP($A18,data!$A:$BY,73,FALSE)</f>
        <v>0.45</v>
      </c>
      <c r="K18" s="69">
        <f>VLOOKUP($A18,data!$A:$BY,74,FALSE)</f>
        <v>150</v>
      </c>
      <c r="L18" s="70">
        <f>VLOOKUP($A18,data!$A:$BY,75,FALSE)</f>
        <v>0.4</v>
      </c>
      <c r="M18" s="69">
        <f>VLOOKUP($A18,data!$A:$BY,76,FALSE)</f>
        <v>300</v>
      </c>
      <c r="N18" s="70">
        <f>VLOOKUP($A18,data!$A:$BY,77,FALSE)</f>
        <v>0.36</v>
      </c>
      <c r="O18" s="347"/>
      <c r="P18" s="70">
        <f t="shared" si="0"/>
        <v>0</v>
      </c>
    </row>
    <row r="19" spans="1:16" ht="16.5" customHeight="1" x14ac:dyDescent="0.25">
      <c r="A19" t="s">
        <v>232</v>
      </c>
      <c r="B19" s="566"/>
      <c r="C19" s="526"/>
      <c r="D19" s="45" t="s">
        <v>1060</v>
      </c>
      <c r="E19" s="63" t="s">
        <v>692</v>
      </c>
      <c r="F19" s="64">
        <f>VLOOKUP($A19,data!$A:$BY,69,FALSE)</f>
        <v>0.55000000000000004</v>
      </c>
      <c r="G19" s="65">
        <f>VLOOKUP($A19,data!$A:$BY,70,FALSE)</f>
        <v>10</v>
      </c>
      <c r="H19" s="66">
        <f>VLOOKUP($A19,data!$A:$BY,71,FALSE)</f>
        <v>0.5</v>
      </c>
      <c r="I19" s="65">
        <f>VLOOKUP($A19,data!$A:$BY,72,FALSE)</f>
        <v>25</v>
      </c>
      <c r="J19" s="66">
        <f>VLOOKUP($A19,data!$A:$BY,73,FALSE)</f>
        <v>0.45</v>
      </c>
      <c r="K19" s="65">
        <f>VLOOKUP($A19,data!$A:$BY,74,FALSE)</f>
        <v>150</v>
      </c>
      <c r="L19" s="66">
        <f>VLOOKUP($A19,data!$A:$BY,75,FALSE)</f>
        <v>0.4</v>
      </c>
      <c r="M19" s="65">
        <f>VLOOKUP($A19,data!$A:$BY,76,FALSE)</f>
        <v>300</v>
      </c>
      <c r="N19" s="66">
        <f>VLOOKUP($A19,data!$A:$BY,77,FALSE)</f>
        <v>0.36</v>
      </c>
      <c r="O19" s="328"/>
      <c r="P19" s="66">
        <f t="shared" si="0"/>
        <v>0</v>
      </c>
    </row>
    <row r="20" spans="1:16" ht="16.5" customHeight="1" thickBot="1" x14ac:dyDescent="0.3">
      <c r="A20" t="s">
        <v>215</v>
      </c>
      <c r="B20" s="567"/>
      <c r="C20" s="504"/>
      <c r="D20" s="71" t="s">
        <v>1059</v>
      </c>
      <c r="E20" s="72" t="s">
        <v>688</v>
      </c>
      <c r="F20" s="73">
        <f>VLOOKUP($A20,data!$A:$BY,69,FALSE)</f>
        <v>0.55000000000000004</v>
      </c>
      <c r="G20" s="74">
        <f>VLOOKUP($A20,data!$A:$BY,70,FALSE)</f>
        <v>10</v>
      </c>
      <c r="H20" s="75">
        <f>VLOOKUP($A20,data!$A:$BY,71,FALSE)</f>
        <v>0.5</v>
      </c>
      <c r="I20" s="74">
        <f>VLOOKUP($A20,data!$A:$BY,72,FALSE)</f>
        <v>25</v>
      </c>
      <c r="J20" s="75">
        <f>VLOOKUP($A20,data!$A:$BY,73,FALSE)</f>
        <v>0.45</v>
      </c>
      <c r="K20" s="74">
        <f>VLOOKUP($A20,data!$A:$BY,74,FALSE)</f>
        <v>150</v>
      </c>
      <c r="L20" s="75">
        <f>VLOOKUP($A20,data!$A:$BY,75,FALSE)</f>
        <v>0.4</v>
      </c>
      <c r="M20" s="74">
        <f>VLOOKUP($A20,data!$A:$BY,76,FALSE)</f>
        <v>300</v>
      </c>
      <c r="N20" s="75">
        <f>VLOOKUP($A20,data!$A:$BY,77,FALSE)</f>
        <v>0.36</v>
      </c>
      <c r="O20" s="348"/>
      <c r="P20" s="75">
        <f t="shared" si="0"/>
        <v>0</v>
      </c>
    </row>
    <row r="21" spans="1:16" ht="16.5" customHeight="1" x14ac:dyDescent="0.25">
      <c r="A21" t="s">
        <v>202</v>
      </c>
      <c r="B21" s="535"/>
      <c r="C21" s="503" t="s">
        <v>1063</v>
      </c>
      <c r="D21" s="77" t="s">
        <v>1058</v>
      </c>
      <c r="E21" s="67" t="s">
        <v>689</v>
      </c>
      <c r="F21" s="68">
        <f>VLOOKUP($A21,data!$A:$BY,69,FALSE)</f>
        <v>0.55000000000000004</v>
      </c>
      <c r="G21" s="69">
        <f>VLOOKUP($A21,data!$A:$BY,70,FALSE)</f>
        <v>10</v>
      </c>
      <c r="H21" s="70">
        <f>VLOOKUP($A21,data!$A:$BY,71,FALSE)</f>
        <v>0.5</v>
      </c>
      <c r="I21" s="69">
        <f>VLOOKUP($A21,data!$A:$BY,72,FALSE)</f>
        <v>25</v>
      </c>
      <c r="J21" s="70">
        <f>VLOOKUP($A21,data!$A:$BY,73,FALSE)</f>
        <v>0.45</v>
      </c>
      <c r="K21" s="69">
        <f>VLOOKUP($A21,data!$A:$BY,74,FALSE)</f>
        <v>150</v>
      </c>
      <c r="L21" s="70">
        <f>VLOOKUP($A21,data!$A:$BY,75,FALSE)</f>
        <v>0.4</v>
      </c>
      <c r="M21" s="69">
        <f>VLOOKUP($A21,data!$A:$BY,76,FALSE)</f>
        <v>300</v>
      </c>
      <c r="N21" s="70">
        <f>VLOOKUP($A21,data!$A:$BY,77,FALSE)</f>
        <v>0.36</v>
      </c>
      <c r="O21" s="347"/>
      <c r="P21" s="70">
        <f t="shared" si="0"/>
        <v>0</v>
      </c>
    </row>
    <row r="22" spans="1:16" ht="16.5" customHeight="1" x14ac:dyDescent="0.25">
      <c r="A22" t="s">
        <v>235</v>
      </c>
      <c r="B22" s="566"/>
      <c r="C22" s="526"/>
      <c r="D22" s="45" t="s">
        <v>1060</v>
      </c>
      <c r="E22" s="63" t="s">
        <v>691</v>
      </c>
      <c r="F22" s="64">
        <f>VLOOKUP($A22,data!$A:$BY,69,FALSE)</f>
        <v>0.55000000000000004</v>
      </c>
      <c r="G22" s="65">
        <f>VLOOKUP($A22,data!$A:$BY,70,FALSE)</f>
        <v>10</v>
      </c>
      <c r="H22" s="66">
        <f>VLOOKUP($A22,data!$A:$BY,71,FALSE)</f>
        <v>0.5</v>
      </c>
      <c r="I22" s="65">
        <f>VLOOKUP($A22,data!$A:$BY,72,FALSE)</f>
        <v>25</v>
      </c>
      <c r="J22" s="66">
        <f>VLOOKUP($A22,data!$A:$BY,73,FALSE)</f>
        <v>0.45</v>
      </c>
      <c r="K22" s="65">
        <f>VLOOKUP($A22,data!$A:$BY,74,FALSE)</f>
        <v>150</v>
      </c>
      <c r="L22" s="66">
        <f>VLOOKUP($A22,data!$A:$BY,75,FALSE)</f>
        <v>0.4</v>
      </c>
      <c r="M22" s="65">
        <f>VLOOKUP($A22,data!$A:$BY,76,FALSE)</f>
        <v>300</v>
      </c>
      <c r="N22" s="66">
        <f>VLOOKUP($A22,data!$A:$BY,77,FALSE)</f>
        <v>0.36</v>
      </c>
      <c r="O22" s="328"/>
      <c r="P22" s="66">
        <f t="shared" si="0"/>
        <v>0</v>
      </c>
    </row>
    <row r="23" spans="1:16" ht="16.5" customHeight="1" thickBot="1" x14ac:dyDescent="0.3">
      <c r="A23" t="s">
        <v>218</v>
      </c>
      <c r="B23" s="567"/>
      <c r="C23" s="504"/>
      <c r="D23" s="71" t="s">
        <v>1059</v>
      </c>
      <c r="E23" s="72" t="s">
        <v>690</v>
      </c>
      <c r="F23" s="73">
        <f>VLOOKUP($A23,data!$A:$BY,69,FALSE)</f>
        <v>0.55000000000000004</v>
      </c>
      <c r="G23" s="74">
        <f>VLOOKUP($A23,data!$A:$BY,70,FALSE)</f>
        <v>10</v>
      </c>
      <c r="H23" s="75">
        <f>VLOOKUP($A23,data!$A:$BY,71,FALSE)</f>
        <v>0.5</v>
      </c>
      <c r="I23" s="74">
        <f>VLOOKUP($A23,data!$A:$BY,72,FALSE)</f>
        <v>25</v>
      </c>
      <c r="J23" s="75">
        <f>VLOOKUP($A23,data!$A:$BY,73,FALSE)</f>
        <v>0.45</v>
      </c>
      <c r="K23" s="74">
        <f>VLOOKUP($A23,data!$A:$BY,74,FALSE)</f>
        <v>150</v>
      </c>
      <c r="L23" s="75">
        <f>VLOOKUP($A23,data!$A:$BY,75,FALSE)</f>
        <v>0.4</v>
      </c>
      <c r="M23" s="74">
        <f>VLOOKUP($A23,data!$A:$BY,76,FALSE)</f>
        <v>300</v>
      </c>
      <c r="N23" s="75">
        <f>VLOOKUP($A23,data!$A:$BY,77,FALSE)</f>
        <v>0.36</v>
      </c>
      <c r="O23" s="348"/>
      <c r="P23" s="75">
        <f t="shared" si="0"/>
        <v>0</v>
      </c>
    </row>
    <row r="24" spans="1:16" ht="16.5" customHeight="1" x14ac:dyDescent="0.25">
      <c r="A24" t="s">
        <v>197</v>
      </c>
      <c r="B24" s="535"/>
      <c r="C24" s="503" t="s">
        <v>1064</v>
      </c>
      <c r="D24" s="77" t="s">
        <v>1058</v>
      </c>
      <c r="E24" s="67" t="s">
        <v>685</v>
      </c>
      <c r="F24" s="68">
        <f>VLOOKUP($A24,data!$A:$BY,69,FALSE)</f>
        <v>0.55000000000000004</v>
      </c>
      <c r="G24" s="69">
        <f>VLOOKUP($A24,data!$A:$BY,70,FALSE)</f>
        <v>10</v>
      </c>
      <c r="H24" s="70">
        <f>VLOOKUP($A24,data!$A:$BY,71,FALSE)</f>
        <v>0.5</v>
      </c>
      <c r="I24" s="69">
        <f>VLOOKUP($A24,data!$A:$BY,72,FALSE)</f>
        <v>25</v>
      </c>
      <c r="J24" s="70">
        <f>VLOOKUP($A24,data!$A:$BY,73,FALSE)</f>
        <v>0.45</v>
      </c>
      <c r="K24" s="69">
        <f>VLOOKUP($A24,data!$A:$BY,74,FALSE)</f>
        <v>150</v>
      </c>
      <c r="L24" s="70">
        <f>VLOOKUP($A24,data!$A:$BY,75,FALSE)</f>
        <v>0.42</v>
      </c>
      <c r="M24" s="69">
        <f>VLOOKUP($A24,data!$A:$BY,76,FALSE)</f>
        <v>300</v>
      </c>
      <c r="N24" s="70">
        <f>VLOOKUP($A24,data!$A:$BY,77,FALSE)</f>
        <v>0.39</v>
      </c>
      <c r="O24" s="347"/>
      <c r="P24" s="70">
        <f t="shared" si="0"/>
        <v>0</v>
      </c>
    </row>
    <row r="25" spans="1:16" ht="16.5" customHeight="1" x14ac:dyDescent="0.25">
      <c r="A25" t="s">
        <v>230</v>
      </c>
      <c r="B25" s="566"/>
      <c r="C25" s="526"/>
      <c r="D25" s="45" t="s">
        <v>1060</v>
      </c>
      <c r="E25" s="63" t="s">
        <v>687</v>
      </c>
      <c r="F25" s="64">
        <f>VLOOKUP($A25,data!$A:$BY,69,FALSE)</f>
        <v>0.55000000000000004</v>
      </c>
      <c r="G25" s="65">
        <f>VLOOKUP($A25,data!$A:$BY,70,FALSE)</f>
        <v>10</v>
      </c>
      <c r="H25" s="66">
        <f>VLOOKUP($A25,data!$A:$BY,71,FALSE)</f>
        <v>0.5</v>
      </c>
      <c r="I25" s="65">
        <f>VLOOKUP($A25,data!$A:$BY,72,FALSE)</f>
        <v>25</v>
      </c>
      <c r="J25" s="66">
        <f>VLOOKUP($A25,data!$A:$BY,73,FALSE)</f>
        <v>0.45</v>
      </c>
      <c r="K25" s="65">
        <f>VLOOKUP($A25,data!$A:$BY,74,FALSE)</f>
        <v>150</v>
      </c>
      <c r="L25" s="66">
        <f>VLOOKUP($A25,data!$A:$BY,75,FALSE)</f>
        <v>0.42</v>
      </c>
      <c r="M25" s="65">
        <f>VLOOKUP($A25,data!$A:$BY,76,FALSE)</f>
        <v>300</v>
      </c>
      <c r="N25" s="66">
        <f>VLOOKUP($A25,data!$A:$BY,77,FALSE)</f>
        <v>0.39</v>
      </c>
      <c r="O25" s="328"/>
      <c r="P25" s="66">
        <f t="shared" si="0"/>
        <v>0</v>
      </c>
    </row>
    <row r="26" spans="1:16" ht="16.5" customHeight="1" thickBot="1" x14ac:dyDescent="0.3">
      <c r="A26" t="s">
        <v>213</v>
      </c>
      <c r="B26" s="567"/>
      <c r="C26" s="504"/>
      <c r="D26" s="71" t="s">
        <v>1059</v>
      </c>
      <c r="E26" s="72" t="s">
        <v>686</v>
      </c>
      <c r="F26" s="73">
        <f>VLOOKUP($A26,data!$A:$BY,69,FALSE)</f>
        <v>0.55000000000000004</v>
      </c>
      <c r="G26" s="74">
        <f>VLOOKUP($A26,data!$A:$BY,70,FALSE)</f>
        <v>10</v>
      </c>
      <c r="H26" s="75">
        <f>VLOOKUP($A26,data!$A:$BY,71,FALSE)</f>
        <v>0.5</v>
      </c>
      <c r="I26" s="74">
        <f>VLOOKUP($A26,data!$A:$BY,72,FALSE)</f>
        <v>25</v>
      </c>
      <c r="J26" s="75">
        <f>VLOOKUP($A26,data!$A:$BY,73,FALSE)</f>
        <v>0.45</v>
      </c>
      <c r="K26" s="74">
        <f>VLOOKUP($A26,data!$A:$BY,74,FALSE)</f>
        <v>150</v>
      </c>
      <c r="L26" s="75">
        <f>VLOOKUP($A26,data!$A:$BY,75,FALSE)</f>
        <v>0.42</v>
      </c>
      <c r="M26" s="74">
        <f>VLOOKUP($A26,data!$A:$BY,76,FALSE)</f>
        <v>300</v>
      </c>
      <c r="N26" s="75">
        <f>VLOOKUP($A26,data!$A:$BY,77,FALSE)</f>
        <v>0.39</v>
      </c>
      <c r="O26" s="348"/>
      <c r="P26" s="75">
        <f t="shared" si="0"/>
        <v>0</v>
      </c>
    </row>
    <row r="27" spans="1:16" ht="16.5" customHeight="1" x14ac:dyDescent="0.25">
      <c r="A27" t="s">
        <v>198</v>
      </c>
      <c r="B27" s="535"/>
      <c r="C27" s="503" t="s">
        <v>1066</v>
      </c>
      <c r="D27" s="77" t="s">
        <v>1058</v>
      </c>
      <c r="E27" s="67" t="s">
        <v>695</v>
      </c>
      <c r="F27" s="68">
        <f>VLOOKUP($A27,data!$A:$BY,69,FALSE)</f>
        <v>0.55000000000000004</v>
      </c>
      <c r="G27" s="69">
        <f>VLOOKUP($A27,data!$A:$BY,70,FALSE)</f>
        <v>10</v>
      </c>
      <c r="H27" s="70">
        <f>VLOOKUP($A27,data!$A:$BY,71,FALSE)</f>
        <v>0.5</v>
      </c>
      <c r="I27" s="69">
        <f>VLOOKUP($A27,data!$A:$BY,72,FALSE)</f>
        <v>25</v>
      </c>
      <c r="J27" s="70">
        <f>VLOOKUP($A27,data!$A:$BY,73,FALSE)</f>
        <v>0.45</v>
      </c>
      <c r="K27" s="69">
        <f>VLOOKUP($A27,data!$A:$BY,74,FALSE)</f>
        <v>200</v>
      </c>
      <c r="L27" s="70">
        <f>VLOOKUP($A27,data!$A:$BY,75,FALSE)</f>
        <v>0.4</v>
      </c>
      <c r="M27" s="69">
        <f>VLOOKUP($A27,data!$A:$BY,76,FALSE)</f>
        <v>400</v>
      </c>
      <c r="N27" s="70">
        <f>VLOOKUP($A27,data!$A:$BY,77,FALSE)</f>
        <v>0.36</v>
      </c>
      <c r="O27" s="347"/>
      <c r="P27" s="70">
        <f t="shared" si="0"/>
        <v>0</v>
      </c>
    </row>
    <row r="28" spans="1:16" ht="16.5" customHeight="1" x14ac:dyDescent="0.25">
      <c r="A28" t="s">
        <v>231</v>
      </c>
      <c r="B28" s="566"/>
      <c r="C28" s="526"/>
      <c r="D28" s="45" t="s">
        <v>1060</v>
      </c>
      <c r="E28" s="63" t="s">
        <v>697</v>
      </c>
      <c r="F28" s="64">
        <f>VLOOKUP($A28,data!$A:$BY,69,FALSE)</f>
        <v>0.55000000000000004</v>
      </c>
      <c r="G28" s="65">
        <f>VLOOKUP($A28,data!$A:$BY,70,FALSE)</f>
        <v>10</v>
      </c>
      <c r="H28" s="66">
        <f>VLOOKUP($A28,data!$A:$BY,71,FALSE)</f>
        <v>0.5</v>
      </c>
      <c r="I28" s="65">
        <f>VLOOKUP($A28,data!$A:$BY,72,FALSE)</f>
        <v>25</v>
      </c>
      <c r="J28" s="66">
        <f>VLOOKUP($A28,data!$A:$BY,73,FALSE)</f>
        <v>0.45</v>
      </c>
      <c r="K28" s="65">
        <f>VLOOKUP($A28,data!$A:$BY,74,FALSE)</f>
        <v>200</v>
      </c>
      <c r="L28" s="66">
        <f>VLOOKUP($A28,data!$A:$BY,75,FALSE)</f>
        <v>0.4</v>
      </c>
      <c r="M28" s="65">
        <f>VLOOKUP($A28,data!$A:$BY,76,FALSE)</f>
        <v>400</v>
      </c>
      <c r="N28" s="66">
        <f>VLOOKUP($A28,data!$A:$BY,77,FALSE)</f>
        <v>0.36</v>
      </c>
      <c r="O28" s="328"/>
      <c r="P28" s="66">
        <f t="shared" si="0"/>
        <v>0</v>
      </c>
    </row>
    <row r="29" spans="1:16" ht="16.5" customHeight="1" thickBot="1" x14ac:dyDescent="0.3">
      <c r="A29" t="s">
        <v>214</v>
      </c>
      <c r="B29" s="567"/>
      <c r="C29" s="504"/>
      <c r="D29" s="71" t="s">
        <v>1059</v>
      </c>
      <c r="E29" s="72" t="s">
        <v>696</v>
      </c>
      <c r="F29" s="73">
        <f>VLOOKUP($A29,data!$A:$BY,69,FALSE)</f>
        <v>0.55000000000000004</v>
      </c>
      <c r="G29" s="74">
        <f>VLOOKUP($A29,data!$A:$BY,70,FALSE)</f>
        <v>10</v>
      </c>
      <c r="H29" s="75">
        <f>VLOOKUP($A29,data!$A:$BY,71,FALSE)</f>
        <v>0.5</v>
      </c>
      <c r="I29" s="74">
        <f>VLOOKUP($A29,data!$A:$BY,72,FALSE)</f>
        <v>25</v>
      </c>
      <c r="J29" s="75">
        <f>VLOOKUP($A29,data!$A:$BY,73,FALSE)</f>
        <v>0.45</v>
      </c>
      <c r="K29" s="74">
        <f>VLOOKUP($A29,data!$A:$BY,74,FALSE)</f>
        <v>200</v>
      </c>
      <c r="L29" s="75">
        <f>VLOOKUP($A29,data!$A:$BY,75,FALSE)</f>
        <v>0.4</v>
      </c>
      <c r="M29" s="74">
        <f>VLOOKUP($A29,data!$A:$BY,76,FALSE)</f>
        <v>400</v>
      </c>
      <c r="N29" s="75">
        <f>VLOOKUP($A29,data!$A:$BY,77,FALSE)</f>
        <v>0.36</v>
      </c>
      <c r="O29" s="348"/>
      <c r="P29" s="75">
        <f t="shared" si="0"/>
        <v>0</v>
      </c>
    </row>
    <row r="30" spans="1:16" ht="16.5" customHeight="1" x14ac:dyDescent="0.25">
      <c r="A30" t="s">
        <v>203</v>
      </c>
      <c r="B30" s="535"/>
      <c r="C30" s="503" t="s">
        <v>1067</v>
      </c>
      <c r="D30" s="77" t="s">
        <v>1058</v>
      </c>
      <c r="E30" s="67" t="s">
        <v>705</v>
      </c>
      <c r="F30" s="68">
        <f>VLOOKUP($A30,data!$A:$BY,69,FALSE)</f>
        <v>0.55000000000000004</v>
      </c>
      <c r="G30" s="69">
        <f>VLOOKUP($A30,data!$A:$BY,70,FALSE)</f>
        <v>5</v>
      </c>
      <c r="H30" s="70">
        <f>VLOOKUP($A30,data!$A:$BY,71,FALSE)</f>
        <v>0.5</v>
      </c>
      <c r="I30" s="69">
        <f>VLOOKUP($A30,data!$A:$BY,72,FALSE)</f>
        <v>10</v>
      </c>
      <c r="J30" s="70">
        <f>VLOOKUP($A30,data!$A:$BY,73,FALSE)</f>
        <v>0.45</v>
      </c>
      <c r="K30" s="69">
        <f>VLOOKUP($A30,data!$A:$BY,74,FALSE)</f>
        <v>50</v>
      </c>
      <c r="L30" s="70">
        <f>VLOOKUP($A30,data!$A:$BY,75,FALSE)</f>
        <v>0.4</v>
      </c>
      <c r="M30" s="69">
        <f>VLOOKUP($A30,data!$A:$BY,76,FALSE)</f>
        <v>100</v>
      </c>
      <c r="N30" s="70">
        <f>VLOOKUP($A30,data!$A:$BY,77,FALSE)</f>
        <v>0.36</v>
      </c>
      <c r="O30" s="347"/>
      <c r="P30" s="70">
        <f t="shared" si="0"/>
        <v>0</v>
      </c>
    </row>
    <row r="31" spans="1:16" ht="16.5" customHeight="1" x14ac:dyDescent="0.25">
      <c r="A31" t="s">
        <v>236</v>
      </c>
      <c r="B31" s="566"/>
      <c r="C31" s="526"/>
      <c r="D31" s="45" t="s">
        <v>1060</v>
      </c>
      <c r="E31" s="63" t="s">
        <v>707</v>
      </c>
      <c r="F31" s="64">
        <f>VLOOKUP($A31,data!$A:$BY,69,FALSE)</f>
        <v>0.55000000000000004</v>
      </c>
      <c r="G31" s="65">
        <f>VLOOKUP($A31,data!$A:$BY,70,FALSE)</f>
        <v>5</v>
      </c>
      <c r="H31" s="66">
        <f>VLOOKUP($A31,data!$A:$BY,71,FALSE)</f>
        <v>0.5</v>
      </c>
      <c r="I31" s="65">
        <f>VLOOKUP($A31,data!$A:$BY,72,FALSE)</f>
        <v>10</v>
      </c>
      <c r="J31" s="66">
        <f>VLOOKUP($A31,data!$A:$BY,73,FALSE)</f>
        <v>0.45</v>
      </c>
      <c r="K31" s="65">
        <f>VLOOKUP($A31,data!$A:$BY,74,FALSE)</f>
        <v>50</v>
      </c>
      <c r="L31" s="66">
        <f>VLOOKUP($A31,data!$A:$BY,75,FALSE)</f>
        <v>0.4</v>
      </c>
      <c r="M31" s="65">
        <f>VLOOKUP($A31,data!$A:$BY,76,FALSE)</f>
        <v>100</v>
      </c>
      <c r="N31" s="66">
        <f>VLOOKUP($A31,data!$A:$BY,77,FALSE)</f>
        <v>0.36</v>
      </c>
      <c r="O31" s="328"/>
      <c r="P31" s="66">
        <f t="shared" si="0"/>
        <v>0</v>
      </c>
    </row>
    <row r="32" spans="1:16" ht="16.5" customHeight="1" thickBot="1" x14ac:dyDescent="0.3">
      <c r="A32" t="s">
        <v>219</v>
      </c>
      <c r="B32" s="567"/>
      <c r="C32" s="504"/>
      <c r="D32" s="71" t="s">
        <v>1059</v>
      </c>
      <c r="E32" s="72" t="s">
        <v>706</v>
      </c>
      <c r="F32" s="73">
        <f>VLOOKUP($A32,data!$A:$BY,69,FALSE)</f>
        <v>0.55000000000000004</v>
      </c>
      <c r="G32" s="74">
        <f>VLOOKUP($A32,data!$A:$BY,70,FALSE)</f>
        <v>5</v>
      </c>
      <c r="H32" s="75">
        <f>VLOOKUP($A32,data!$A:$BY,71,FALSE)</f>
        <v>0.5</v>
      </c>
      <c r="I32" s="74">
        <f>VLOOKUP($A32,data!$A:$BY,72,FALSE)</f>
        <v>10</v>
      </c>
      <c r="J32" s="75">
        <f>VLOOKUP($A32,data!$A:$BY,73,FALSE)</f>
        <v>0.45</v>
      </c>
      <c r="K32" s="74">
        <f>VLOOKUP($A32,data!$A:$BY,74,FALSE)</f>
        <v>50</v>
      </c>
      <c r="L32" s="75">
        <f>VLOOKUP($A32,data!$A:$BY,75,FALSE)</f>
        <v>0.4</v>
      </c>
      <c r="M32" s="74">
        <f>VLOOKUP($A32,data!$A:$BY,76,FALSE)</f>
        <v>100</v>
      </c>
      <c r="N32" s="75">
        <f>VLOOKUP($A32,data!$A:$BY,77,FALSE)</f>
        <v>0.36</v>
      </c>
      <c r="O32" s="348"/>
      <c r="P32" s="75">
        <f t="shared" si="0"/>
        <v>0</v>
      </c>
    </row>
    <row r="33" spans="1:16" ht="16.5" customHeight="1" x14ac:dyDescent="0.25">
      <c r="A33" t="s">
        <v>201</v>
      </c>
      <c r="B33" s="535"/>
      <c r="C33" s="503" t="s">
        <v>1068</v>
      </c>
      <c r="D33" s="77" t="s">
        <v>1058</v>
      </c>
      <c r="E33" s="67" t="s">
        <v>702</v>
      </c>
      <c r="F33" s="68">
        <f>VLOOKUP($A33,data!$A:$BY,69,FALSE)</f>
        <v>0.55000000000000004</v>
      </c>
      <c r="G33" s="69">
        <f>VLOOKUP($A33,data!$A:$BY,70,FALSE)</f>
        <v>10</v>
      </c>
      <c r="H33" s="70">
        <f>VLOOKUP($A33,data!$A:$BY,71,FALSE)</f>
        <v>0.5</v>
      </c>
      <c r="I33" s="69">
        <f>VLOOKUP($A33,data!$A:$BY,72,FALSE)</f>
        <v>25</v>
      </c>
      <c r="J33" s="70">
        <f>VLOOKUP($A33,data!$A:$BY,73,FALSE)</f>
        <v>0.45</v>
      </c>
      <c r="K33" s="69">
        <f>VLOOKUP($A33,data!$A:$BY,74,FALSE)</f>
        <v>400</v>
      </c>
      <c r="L33" s="70">
        <f>VLOOKUP($A33,data!$A:$BY,75,FALSE)</f>
        <v>0.36</v>
      </c>
      <c r="M33" s="69">
        <f>VLOOKUP($A33,data!$A:$BY,76,FALSE)</f>
        <v>400</v>
      </c>
      <c r="N33" s="70">
        <f>VLOOKUP($A33,data!$A:$BY,77,FALSE)</f>
        <v>0.36</v>
      </c>
      <c r="O33" s="347"/>
      <c r="P33" s="70">
        <f t="shared" si="0"/>
        <v>0</v>
      </c>
    </row>
    <row r="34" spans="1:16" ht="16.5" customHeight="1" x14ac:dyDescent="0.25">
      <c r="A34" t="s">
        <v>234</v>
      </c>
      <c r="B34" s="566"/>
      <c r="C34" s="526"/>
      <c r="D34" s="45" t="s">
        <v>1060</v>
      </c>
      <c r="E34" s="63" t="s">
        <v>704</v>
      </c>
      <c r="F34" s="64">
        <f>VLOOKUP($A34,data!$A:$BY,69,FALSE)</f>
        <v>0.55000000000000004</v>
      </c>
      <c r="G34" s="65">
        <f>VLOOKUP($A34,data!$A:$BY,70,FALSE)</f>
        <v>10</v>
      </c>
      <c r="H34" s="66">
        <f>VLOOKUP($A34,data!$A:$BY,71,FALSE)</f>
        <v>0.5</v>
      </c>
      <c r="I34" s="65">
        <f>VLOOKUP($A34,data!$A:$BY,72,FALSE)</f>
        <v>25</v>
      </c>
      <c r="J34" s="66">
        <f>VLOOKUP($A34,data!$A:$BY,73,FALSE)</f>
        <v>0.45</v>
      </c>
      <c r="K34" s="65">
        <f>VLOOKUP($A34,data!$A:$BY,74,FALSE)</f>
        <v>400</v>
      </c>
      <c r="L34" s="66">
        <f>VLOOKUP($A34,data!$A:$BY,75,FALSE)</f>
        <v>0.36</v>
      </c>
      <c r="M34" s="65">
        <f>VLOOKUP($A34,data!$A:$BY,76,FALSE)</f>
        <v>400</v>
      </c>
      <c r="N34" s="66">
        <f>VLOOKUP($A34,data!$A:$BY,77,FALSE)</f>
        <v>0.36</v>
      </c>
      <c r="O34" s="328"/>
      <c r="P34" s="66">
        <f t="shared" si="0"/>
        <v>0</v>
      </c>
    </row>
    <row r="35" spans="1:16" ht="16.5" customHeight="1" thickBot="1" x14ac:dyDescent="0.3">
      <c r="A35" t="s">
        <v>217</v>
      </c>
      <c r="B35" s="567"/>
      <c r="C35" s="504"/>
      <c r="D35" s="71" t="s">
        <v>1059</v>
      </c>
      <c r="E35" s="72" t="s">
        <v>703</v>
      </c>
      <c r="F35" s="73">
        <f>VLOOKUP($A35,data!$A:$BY,69,FALSE)</f>
        <v>0.55000000000000004</v>
      </c>
      <c r="G35" s="74">
        <f>VLOOKUP($A35,data!$A:$BY,70,FALSE)</f>
        <v>10</v>
      </c>
      <c r="H35" s="75">
        <f>VLOOKUP($A35,data!$A:$BY,71,FALSE)</f>
        <v>0.5</v>
      </c>
      <c r="I35" s="74">
        <f>VLOOKUP($A35,data!$A:$BY,72,FALSE)</f>
        <v>25</v>
      </c>
      <c r="J35" s="75">
        <f>VLOOKUP($A35,data!$A:$BY,73,FALSE)</f>
        <v>0.45</v>
      </c>
      <c r="K35" s="74">
        <f>VLOOKUP($A35,data!$A:$BY,74,FALSE)</f>
        <v>400</v>
      </c>
      <c r="L35" s="75">
        <f>VLOOKUP($A35,data!$A:$BY,75,FALSE)</f>
        <v>0.36</v>
      </c>
      <c r="M35" s="74">
        <f>VLOOKUP($A35,data!$A:$BY,76,FALSE)</f>
        <v>400</v>
      </c>
      <c r="N35" s="75">
        <f>VLOOKUP($A35,data!$A:$BY,77,FALSE)</f>
        <v>0.36</v>
      </c>
      <c r="O35" s="76"/>
      <c r="P35" s="75">
        <f t="shared" si="0"/>
        <v>0</v>
      </c>
    </row>
    <row r="36" spans="1:16" ht="15.75" thickBot="1" x14ac:dyDescent="0.3"/>
    <row r="37" spans="1:16" ht="24.75" customHeight="1" x14ac:dyDescent="0.25">
      <c r="A37" t="s">
        <v>207</v>
      </c>
      <c r="B37" s="529"/>
      <c r="C37" s="503" t="s">
        <v>1079</v>
      </c>
      <c r="D37" s="77" t="s">
        <v>1058</v>
      </c>
      <c r="E37" s="67" t="s">
        <v>764</v>
      </c>
      <c r="F37" s="68">
        <f>VLOOKUP($A37,data!$A:$BY,69,FALSE)</f>
        <v>2.4900000000000002</v>
      </c>
      <c r="G37" s="69">
        <f>VLOOKUP($A37,data!$A:$BY,70,FALSE)</f>
        <v>5</v>
      </c>
      <c r="H37" s="70">
        <f>VLOOKUP($A37,data!$A:$BY,71,FALSE)</f>
        <v>2.25</v>
      </c>
      <c r="I37" s="69">
        <f>VLOOKUP($A37,data!$A:$BY,72,FALSE)</f>
        <v>10</v>
      </c>
      <c r="J37" s="70">
        <f>VLOOKUP($A37,data!$A:$BY,73,FALSE)</f>
        <v>1.99</v>
      </c>
      <c r="K37" s="69">
        <f>VLOOKUP($A37,data!$A:$BY,74,FALSE)</f>
        <v>20</v>
      </c>
      <c r="L37" s="70">
        <f>VLOOKUP($A37,data!$A:$BY,75,FALSE)</f>
        <v>1.79</v>
      </c>
      <c r="M37" s="69">
        <f>VLOOKUP($A37,data!$A:$BY,76,FALSE)</f>
        <v>20</v>
      </c>
      <c r="N37" s="70">
        <f>VLOOKUP($A37,data!$A:$BY,77,FALSE)</f>
        <v>1.79</v>
      </c>
      <c r="O37" s="347"/>
      <c r="P37" s="70">
        <f t="shared" ref="P37:P45" si="1">IF(O37=0,0,IF(O37&gt;(M37-1),(N37*O37),IF(O37&gt;(K37-1),(L37*O37),IF(O37&gt;(I37-1),(J37*O37),IF(O37&gt;(G37-1),(H37*O37),F37*O37)))))</f>
        <v>0</v>
      </c>
    </row>
    <row r="38" spans="1:16" ht="24.75" customHeight="1" thickBot="1" x14ac:dyDescent="0.3">
      <c r="A38" t="s">
        <v>241</v>
      </c>
      <c r="B38" s="546"/>
      <c r="C38" s="504"/>
      <c r="D38" s="45" t="s">
        <v>1060</v>
      </c>
      <c r="E38" s="63" t="s">
        <v>766</v>
      </c>
      <c r="F38" s="64">
        <f>VLOOKUP($A38,data!$A:$BY,69,FALSE)</f>
        <v>2.4900000000000002</v>
      </c>
      <c r="G38" s="65">
        <f>VLOOKUP($A38,data!$A:$BY,70,FALSE)</f>
        <v>5</v>
      </c>
      <c r="H38" s="66">
        <f>VLOOKUP($A38,data!$A:$BY,71,FALSE)</f>
        <v>2.25</v>
      </c>
      <c r="I38" s="65">
        <f>VLOOKUP($A38,data!$A:$BY,72,FALSE)</f>
        <v>10</v>
      </c>
      <c r="J38" s="66">
        <f>VLOOKUP($A38,data!$A:$BY,73,FALSE)</f>
        <v>1.99</v>
      </c>
      <c r="K38" s="65">
        <f>VLOOKUP($A38,data!$A:$BY,74,FALSE)</f>
        <v>20</v>
      </c>
      <c r="L38" s="66">
        <f>VLOOKUP($A38,data!$A:$BY,75,FALSE)</f>
        <v>1.79</v>
      </c>
      <c r="M38" s="65">
        <f>VLOOKUP($A38,data!$A:$BY,76,FALSE)</f>
        <v>20</v>
      </c>
      <c r="N38" s="66">
        <f>VLOOKUP($A38,data!$A:$BY,77,FALSE)</f>
        <v>1.79</v>
      </c>
      <c r="O38" s="328"/>
      <c r="P38" s="66">
        <f t="shared" si="1"/>
        <v>0</v>
      </c>
    </row>
    <row r="39" spans="1:16" ht="49.5" customHeight="1" thickBot="1" x14ac:dyDescent="0.3">
      <c r="A39" t="s">
        <v>224</v>
      </c>
      <c r="B39" s="13"/>
      <c r="C39" s="15" t="s">
        <v>1086</v>
      </c>
      <c r="D39" s="78" t="s">
        <v>1059</v>
      </c>
      <c r="E39" s="79" t="s">
        <v>765</v>
      </c>
      <c r="F39" s="80">
        <f>VLOOKUP($A39,data!$A:$BY,69,FALSE)</f>
        <v>54.99</v>
      </c>
      <c r="G39" s="81">
        <f>VLOOKUP($A39,data!$A:$BY,70,FALSE)</f>
        <v>2</v>
      </c>
      <c r="H39" s="82">
        <f>VLOOKUP($A39,data!$A:$BY,71,FALSE)</f>
        <v>52.99</v>
      </c>
      <c r="I39" s="81">
        <f>VLOOKUP($A39,data!$A:$BY,72,FALSE)</f>
        <v>5</v>
      </c>
      <c r="J39" s="82">
        <f>VLOOKUP($A39,data!$A:$BY,73,FALSE)</f>
        <v>49.99</v>
      </c>
      <c r="K39" s="81">
        <f>VLOOKUP($A39,data!$A:$BY,74,FALSE)</f>
        <v>10</v>
      </c>
      <c r="L39" s="82">
        <f>VLOOKUP($A39,data!$A:$BY,75,FALSE)</f>
        <v>44.99</v>
      </c>
      <c r="M39" s="81">
        <f>VLOOKUP($A39,data!$A:$BY,76,FALSE)</f>
        <v>10</v>
      </c>
      <c r="N39" s="82">
        <f>VLOOKUP($A39,data!$A:$BY,77,FALSE)</f>
        <v>44.99</v>
      </c>
      <c r="O39" s="349"/>
      <c r="P39" s="82">
        <f t="shared" si="1"/>
        <v>0</v>
      </c>
    </row>
    <row r="40" spans="1:16" ht="16.5" customHeight="1" x14ac:dyDescent="0.25">
      <c r="A40" t="s">
        <v>156</v>
      </c>
      <c r="B40" s="554"/>
      <c r="C40" s="503" t="s">
        <v>1072</v>
      </c>
      <c r="D40" s="77" t="s">
        <v>1058</v>
      </c>
      <c r="E40" s="67" t="s">
        <v>758</v>
      </c>
      <c r="F40" s="68">
        <f>VLOOKUP($A40,data!$A:$BY,69,FALSE)</f>
        <v>0.23</v>
      </c>
      <c r="G40" s="69">
        <f>VLOOKUP($A40,data!$A:$BY,70,FALSE)</f>
        <v>10</v>
      </c>
      <c r="H40" s="70">
        <f>VLOOKUP($A40,data!$A:$BY,71,FALSE)</f>
        <v>0.19</v>
      </c>
      <c r="I40" s="69">
        <f>VLOOKUP($A40,data!$A:$BY,72,FALSE)</f>
        <v>50</v>
      </c>
      <c r="J40" s="70">
        <f>VLOOKUP($A40,data!$A:$BY,73,FALSE)</f>
        <v>0.17</v>
      </c>
      <c r="K40" s="69">
        <f>VLOOKUP($A40,data!$A:$BY,74,FALSE)</f>
        <v>100</v>
      </c>
      <c r="L40" s="70">
        <f>VLOOKUP($A40,data!$A:$BY,75,FALSE)</f>
        <v>0.15</v>
      </c>
      <c r="M40" s="69">
        <f>VLOOKUP($A40,data!$A:$BY,76,FALSE)</f>
        <v>400</v>
      </c>
      <c r="N40" s="70">
        <f>VLOOKUP($A40,data!$A:$BY,77,FALSE)</f>
        <v>0.1</v>
      </c>
      <c r="O40" s="347"/>
      <c r="P40" s="70">
        <f t="shared" si="1"/>
        <v>0</v>
      </c>
    </row>
    <row r="41" spans="1:16" ht="16.5" customHeight="1" x14ac:dyDescent="0.25">
      <c r="A41" t="s">
        <v>162</v>
      </c>
      <c r="B41" s="566"/>
      <c r="C41" s="526"/>
      <c r="D41" s="45" t="s">
        <v>1060</v>
      </c>
      <c r="E41" s="63" t="s">
        <v>763</v>
      </c>
      <c r="F41" s="64">
        <f>VLOOKUP($A41,data!$A:$BY,69,FALSE)</f>
        <v>0.23</v>
      </c>
      <c r="G41" s="65">
        <f>VLOOKUP($A41,data!$A:$BY,70,FALSE)</f>
        <v>10</v>
      </c>
      <c r="H41" s="66">
        <f>VLOOKUP($A41,data!$A:$BY,71,FALSE)</f>
        <v>0.19</v>
      </c>
      <c r="I41" s="65">
        <f>VLOOKUP($A41,data!$A:$BY,72,FALSE)</f>
        <v>50</v>
      </c>
      <c r="J41" s="66">
        <f>VLOOKUP($A41,data!$A:$BY,73,FALSE)</f>
        <v>0.17</v>
      </c>
      <c r="K41" s="65">
        <f>VLOOKUP($A41,data!$A:$BY,74,FALSE)</f>
        <v>100</v>
      </c>
      <c r="L41" s="66">
        <f>VLOOKUP($A41,data!$A:$BY,75,FALSE)</f>
        <v>0.15</v>
      </c>
      <c r="M41" s="65">
        <f>VLOOKUP($A41,data!$A:$BY,76,FALSE)</f>
        <v>400</v>
      </c>
      <c r="N41" s="66">
        <f>VLOOKUP($A41,data!$A:$BY,77,FALSE)</f>
        <v>0.1</v>
      </c>
      <c r="O41" s="328"/>
      <c r="P41" s="66">
        <f t="shared" si="1"/>
        <v>0</v>
      </c>
    </row>
    <row r="42" spans="1:16" ht="16.5" customHeight="1" thickBot="1" x14ac:dyDescent="0.3">
      <c r="A42" t="s">
        <v>160</v>
      </c>
      <c r="B42" s="560"/>
      <c r="C42" s="504"/>
      <c r="D42" s="71" t="s">
        <v>1059</v>
      </c>
      <c r="E42" s="72" t="s">
        <v>759</v>
      </c>
      <c r="F42" s="73">
        <f>VLOOKUP($A42,data!$A:$BY,69,FALSE)</f>
        <v>0.23</v>
      </c>
      <c r="G42" s="74">
        <f>VLOOKUP($A42,data!$A:$BY,70,FALSE)</f>
        <v>10</v>
      </c>
      <c r="H42" s="75">
        <f>VLOOKUP($A42,data!$A:$BY,71,FALSE)</f>
        <v>0.19</v>
      </c>
      <c r="I42" s="74">
        <f>VLOOKUP($A42,data!$A:$BY,72,FALSE)</f>
        <v>50</v>
      </c>
      <c r="J42" s="75">
        <f>VLOOKUP($A42,data!$A:$BY,73,FALSE)</f>
        <v>0.17</v>
      </c>
      <c r="K42" s="74">
        <f>VLOOKUP($A42,data!$A:$BY,74,FALSE)</f>
        <v>100</v>
      </c>
      <c r="L42" s="75">
        <f>VLOOKUP($A42,data!$A:$BY,75,FALSE)</f>
        <v>0.15</v>
      </c>
      <c r="M42" s="74">
        <f>VLOOKUP($A42,data!$A:$BY,76,FALSE)</f>
        <v>400</v>
      </c>
      <c r="N42" s="75">
        <f>VLOOKUP($A42,data!$A:$BY,77,FALSE)</f>
        <v>0.1</v>
      </c>
      <c r="O42" s="348"/>
      <c r="P42" s="75">
        <f t="shared" si="1"/>
        <v>0</v>
      </c>
    </row>
    <row r="43" spans="1:16" ht="16.5" customHeight="1" x14ac:dyDescent="0.25">
      <c r="A43" t="s">
        <v>1082</v>
      </c>
      <c r="B43" s="554"/>
      <c r="C43" s="503" t="s">
        <v>1073</v>
      </c>
      <c r="D43" s="77" t="s">
        <v>1058</v>
      </c>
      <c r="E43" s="67" t="s">
        <v>1069</v>
      </c>
      <c r="F43" s="68">
        <f>VLOOKUP($A43,data!$A:$BY,69,FALSE)</f>
        <v>0.68</v>
      </c>
      <c r="G43" s="69">
        <f>VLOOKUP($A43,data!$A:$BY,70,FALSE)</f>
        <v>10</v>
      </c>
      <c r="H43" s="70">
        <f>VLOOKUP($A43,data!$A:$BY,71,FALSE)</f>
        <v>0.6</v>
      </c>
      <c r="I43" s="69">
        <f>VLOOKUP($A43,data!$A:$BY,72,FALSE)</f>
        <v>25</v>
      </c>
      <c r="J43" s="70">
        <f>VLOOKUP($A43,data!$A:$BY,73,FALSE)</f>
        <v>0.55000000000000004</v>
      </c>
      <c r="K43" s="69">
        <f>VLOOKUP($A43,data!$A:$BY,74,FALSE)</f>
        <v>100</v>
      </c>
      <c r="L43" s="70">
        <f>VLOOKUP($A43,data!$A:$BY,75,FALSE)</f>
        <v>0.45</v>
      </c>
      <c r="M43" s="69">
        <f>VLOOKUP($A43,data!$A:$BY,76,FALSE)</f>
        <v>200</v>
      </c>
      <c r="N43" s="70">
        <f>VLOOKUP($A43,data!$A:$BY,77,FALSE)</f>
        <v>0.36</v>
      </c>
      <c r="O43" s="347"/>
      <c r="P43" s="70">
        <f t="shared" si="1"/>
        <v>0</v>
      </c>
    </row>
    <row r="44" spans="1:16" ht="16.5" customHeight="1" x14ac:dyDescent="0.25">
      <c r="A44" t="s">
        <v>237</v>
      </c>
      <c r="B44" s="566"/>
      <c r="C44" s="526"/>
      <c r="D44" s="45" t="s">
        <v>1060</v>
      </c>
      <c r="E44" s="63" t="s">
        <v>748</v>
      </c>
      <c r="F44" s="64">
        <f>VLOOKUP($A44,data!$A:$BY,69,FALSE)</f>
        <v>0.68</v>
      </c>
      <c r="G44" s="65">
        <f>VLOOKUP($A44,data!$A:$BY,70,FALSE)</f>
        <v>10</v>
      </c>
      <c r="H44" s="66">
        <f>VLOOKUP($A44,data!$A:$BY,71,FALSE)</f>
        <v>0.6</v>
      </c>
      <c r="I44" s="65">
        <f>VLOOKUP($A44,data!$A:$BY,72,FALSE)</f>
        <v>25</v>
      </c>
      <c r="J44" s="66">
        <f>VLOOKUP($A44,data!$A:$BY,73,FALSE)</f>
        <v>0.55000000000000004</v>
      </c>
      <c r="K44" s="65">
        <f>VLOOKUP($A44,data!$A:$BY,74,FALSE)</f>
        <v>100</v>
      </c>
      <c r="L44" s="66">
        <f>VLOOKUP($A44,data!$A:$BY,75,FALSE)</f>
        <v>0.45</v>
      </c>
      <c r="M44" s="65">
        <f>VLOOKUP($A44,data!$A:$BY,76,FALSE)</f>
        <v>200</v>
      </c>
      <c r="N44" s="66">
        <f>VLOOKUP($A44,data!$A:$BY,77,FALSE)</f>
        <v>0.36</v>
      </c>
      <c r="O44" s="328"/>
      <c r="P44" s="66">
        <f t="shared" si="1"/>
        <v>0</v>
      </c>
    </row>
    <row r="45" spans="1:16" ht="16.5" customHeight="1" thickBot="1" x14ac:dyDescent="0.3">
      <c r="A45" t="s">
        <v>220</v>
      </c>
      <c r="B45" s="560"/>
      <c r="C45" s="504"/>
      <c r="D45" s="71" t="s">
        <v>1059</v>
      </c>
      <c r="E45" s="72" t="s">
        <v>747</v>
      </c>
      <c r="F45" s="73">
        <f>VLOOKUP($A45,data!$A:$BY,69,FALSE)</f>
        <v>0.68</v>
      </c>
      <c r="G45" s="74">
        <f>VLOOKUP($A45,data!$A:$BY,70,FALSE)</f>
        <v>10</v>
      </c>
      <c r="H45" s="75">
        <f>VLOOKUP($A45,data!$A:$BY,71,FALSE)</f>
        <v>0.6</v>
      </c>
      <c r="I45" s="74">
        <f>VLOOKUP($A45,data!$A:$BY,72,FALSE)</f>
        <v>25</v>
      </c>
      <c r="J45" s="75">
        <f>VLOOKUP($A45,data!$A:$BY,73,FALSE)</f>
        <v>0.55000000000000004</v>
      </c>
      <c r="K45" s="74">
        <f>VLOOKUP($A45,data!$A:$BY,74,FALSE)</f>
        <v>100</v>
      </c>
      <c r="L45" s="75">
        <f>VLOOKUP($A45,data!$A:$BY,75,FALSE)</f>
        <v>0.45</v>
      </c>
      <c r="M45" s="74">
        <f>VLOOKUP($A45,data!$A:$BY,76,FALSE)</f>
        <v>200</v>
      </c>
      <c r="N45" s="75">
        <f>VLOOKUP($A45,data!$A:$BY,77,FALSE)</f>
        <v>0.36</v>
      </c>
      <c r="O45" s="348"/>
      <c r="P45" s="75">
        <f t="shared" si="1"/>
        <v>0</v>
      </c>
    </row>
    <row r="46" spans="1:16" ht="16.5" customHeight="1" x14ac:dyDescent="0.25">
      <c r="A46" t="s">
        <v>206</v>
      </c>
      <c r="B46" s="535"/>
      <c r="C46" s="503" t="s">
        <v>1074</v>
      </c>
      <c r="D46" s="77" t="s">
        <v>1058</v>
      </c>
      <c r="E46" s="67" t="s">
        <v>749</v>
      </c>
      <c r="F46" s="68">
        <f>VLOOKUP($A46,data!$A:$BY,69,FALSE)</f>
        <v>0.68</v>
      </c>
      <c r="G46" s="69">
        <f>VLOOKUP($A46,data!$A:$BY,70,FALSE)</f>
        <v>10</v>
      </c>
      <c r="H46" s="70">
        <f>VLOOKUP($A46,data!$A:$BY,71,FALSE)</f>
        <v>0.6</v>
      </c>
      <c r="I46" s="69">
        <f>VLOOKUP($A46,data!$A:$BY,72,FALSE)</f>
        <v>25</v>
      </c>
      <c r="J46" s="70">
        <f>VLOOKUP($A46,data!$A:$BY,73,FALSE)</f>
        <v>0.55000000000000004</v>
      </c>
      <c r="K46" s="69">
        <f>VLOOKUP($A46,data!$A:$BY,74,FALSE)</f>
        <v>100</v>
      </c>
      <c r="L46" s="70">
        <f>VLOOKUP($A46,data!$A:$BY,75,FALSE)</f>
        <v>0.45</v>
      </c>
      <c r="M46" s="69">
        <f>VLOOKUP($A46,data!$A:$BY,76,FALSE)</f>
        <v>200</v>
      </c>
      <c r="N46" s="70">
        <f>VLOOKUP($A46,data!$A:$BY,77,FALSE)</f>
        <v>0.36</v>
      </c>
      <c r="O46" s="347"/>
      <c r="P46" s="70">
        <f t="shared" ref="P46:P66" si="2">IF(O46=0,0,IF(O46&gt;(M46-1),(N46*O46),IF(O46&gt;(K46-1),(L46*O46),IF(O46&gt;(I46-1),(J46*O46),IF(O46&gt;(G46-1),(H46*O46),F46*O46)))))</f>
        <v>0</v>
      </c>
    </row>
    <row r="47" spans="1:16" ht="16.5" customHeight="1" x14ac:dyDescent="0.25">
      <c r="A47" t="s">
        <v>240</v>
      </c>
      <c r="B47" s="566"/>
      <c r="C47" s="526"/>
      <c r="D47" s="45" t="s">
        <v>1060</v>
      </c>
      <c r="E47" s="63" t="s">
        <v>757</v>
      </c>
      <c r="F47" s="64">
        <f>VLOOKUP($A47,data!$A:$BY,69,FALSE)</f>
        <v>0.68</v>
      </c>
      <c r="G47" s="65">
        <f>VLOOKUP($A47,data!$A:$BY,70,FALSE)</f>
        <v>10</v>
      </c>
      <c r="H47" s="66">
        <f>VLOOKUP($A47,data!$A:$BY,71,FALSE)</f>
        <v>0.6</v>
      </c>
      <c r="I47" s="65">
        <f>VLOOKUP($A47,data!$A:$BY,72,FALSE)</f>
        <v>25</v>
      </c>
      <c r="J47" s="66">
        <f>VLOOKUP($A47,data!$A:$BY,73,FALSE)</f>
        <v>0.55000000000000004</v>
      </c>
      <c r="K47" s="65">
        <f>VLOOKUP($A47,data!$A:$BY,74,FALSE)</f>
        <v>100</v>
      </c>
      <c r="L47" s="66">
        <f>VLOOKUP($A47,data!$A:$BY,75,FALSE)</f>
        <v>0.45</v>
      </c>
      <c r="M47" s="65">
        <f>VLOOKUP($A47,data!$A:$BY,76,FALSE)</f>
        <v>200</v>
      </c>
      <c r="N47" s="66">
        <f>VLOOKUP($A47,data!$A:$BY,77,FALSE)</f>
        <v>0.36</v>
      </c>
      <c r="O47" s="328"/>
      <c r="P47" s="66">
        <f t="shared" si="2"/>
        <v>0</v>
      </c>
    </row>
    <row r="48" spans="1:16" ht="16.5" customHeight="1" thickBot="1" x14ac:dyDescent="0.3">
      <c r="A48" t="s">
        <v>223</v>
      </c>
      <c r="B48" s="567"/>
      <c r="C48" s="504"/>
      <c r="D48" s="71" t="s">
        <v>1059</v>
      </c>
      <c r="E48" s="72" t="s">
        <v>753</v>
      </c>
      <c r="F48" s="73">
        <f>VLOOKUP($A48,data!$A:$BY,69,FALSE)</f>
        <v>0.68</v>
      </c>
      <c r="G48" s="74">
        <f>VLOOKUP($A48,data!$A:$BY,70,FALSE)</f>
        <v>10</v>
      </c>
      <c r="H48" s="75">
        <f>VLOOKUP($A48,data!$A:$BY,71,FALSE)</f>
        <v>0.6</v>
      </c>
      <c r="I48" s="74">
        <f>VLOOKUP($A48,data!$A:$BY,72,FALSE)</f>
        <v>25</v>
      </c>
      <c r="J48" s="75">
        <f>VLOOKUP($A48,data!$A:$BY,73,FALSE)</f>
        <v>0.55000000000000004</v>
      </c>
      <c r="K48" s="74">
        <f>VLOOKUP($A48,data!$A:$BY,74,FALSE)</f>
        <v>100</v>
      </c>
      <c r="L48" s="75">
        <f>VLOOKUP($A48,data!$A:$BY,75,FALSE)</f>
        <v>0.45</v>
      </c>
      <c r="M48" s="74">
        <f>VLOOKUP($A48,data!$A:$BY,76,FALSE)</f>
        <v>200</v>
      </c>
      <c r="N48" s="75">
        <f>VLOOKUP($A48,data!$A:$BY,77,FALSE)</f>
        <v>0.36</v>
      </c>
      <c r="O48" s="348"/>
      <c r="P48" s="75">
        <f t="shared" si="2"/>
        <v>0</v>
      </c>
    </row>
    <row r="49" spans="1:16" ht="16.5" customHeight="1" x14ac:dyDescent="0.25">
      <c r="A49" t="s">
        <v>210</v>
      </c>
      <c r="B49" s="535"/>
      <c r="C49" s="503" t="s">
        <v>1075</v>
      </c>
      <c r="D49" s="77" t="s">
        <v>1058</v>
      </c>
      <c r="E49" s="67" t="s">
        <v>754</v>
      </c>
      <c r="F49" s="68">
        <f>VLOOKUP($A49,data!$A:$BY,69,FALSE)</f>
        <v>0.68</v>
      </c>
      <c r="G49" s="69">
        <f>VLOOKUP($A49,data!$A:$BY,70,FALSE)</f>
        <v>10</v>
      </c>
      <c r="H49" s="70">
        <f>VLOOKUP($A49,data!$A:$BY,71,FALSE)</f>
        <v>0.6</v>
      </c>
      <c r="I49" s="69">
        <f>VLOOKUP($A49,data!$A:$BY,72,FALSE)</f>
        <v>25</v>
      </c>
      <c r="J49" s="70">
        <f>VLOOKUP($A49,data!$A:$BY,73,FALSE)</f>
        <v>0.55000000000000004</v>
      </c>
      <c r="K49" s="69">
        <f>VLOOKUP($A49,data!$A:$BY,74,FALSE)</f>
        <v>100</v>
      </c>
      <c r="L49" s="70">
        <f>VLOOKUP($A49,data!$A:$BY,75,FALSE)</f>
        <v>0.45</v>
      </c>
      <c r="M49" s="69">
        <f>VLOOKUP($A49,data!$A:$BY,76,FALSE)</f>
        <v>200</v>
      </c>
      <c r="N49" s="70">
        <f>VLOOKUP($A49,data!$A:$BY,77,FALSE)</f>
        <v>0.36</v>
      </c>
      <c r="O49" s="347"/>
      <c r="P49" s="70">
        <f t="shared" si="2"/>
        <v>0</v>
      </c>
    </row>
    <row r="50" spans="1:16" ht="16.5" customHeight="1" x14ac:dyDescent="0.25">
      <c r="A50" t="s">
        <v>244</v>
      </c>
      <c r="B50" s="566"/>
      <c r="C50" s="526"/>
      <c r="D50" s="45" t="s">
        <v>1060</v>
      </c>
      <c r="E50" s="63" t="s">
        <v>756</v>
      </c>
      <c r="F50" s="64">
        <f>VLOOKUP($A50,data!$A:$BY,69,FALSE)</f>
        <v>0.68</v>
      </c>
      <c r="G50" s="65">
        <f>VLOOKUP($A50,data!$A:$BY,70,FALSE)</f>
        <v>10</v>
      </c>
      <c r="H50" s="66">
        <f>VLOOKUP($A50,data!$A:$BY,71,FALSE)</f>
        <v>0.6</v>
      </c>
      <c r="I50" s="65">
        <f>VLOOKUP($A50,data!$A:$BY,72,FALSE)</f>
        <v>25</v>
      </c>
      <c r="J50" s="66">
        <f>VLOOKUP($A50,data!$A:$BY,73,FALSE)</f>
        <v>0.55000000000000004</v>
      </c>
      <c r="K50" s="65">
        <f>VLOOKUP($A50,data!$A:$BY,74,FALSE)</f>
        <v>100</v>
      </c>
      <c r="L50" s="66">
        <f>VLOOKUP($A50,data!$A:$BY,75,FALSE)</f>
        <v>0.45</v>
      </c>
      <c r="M50" s="65">
        <f>VLOOKUP($A50,data!$A:$BY,76,FALSE)</f>
        <v>200</v>
      </c>
      <c r="N50" s="66">
        <f>VLOOKUP($A50,data!$A:$BY,77,FALSE)</f>
        <v>0.36</v>
      </c>
      <c r="O50" s="328"/>
      <c r="P50" s="66">
        <f t="shared" si="2"/>
        <v>0</v>
      </c>
    </row>
    <row r="51" spans="1:16" ht="16.5" customHeight="1" thickBot="1" x14ac:dyDescent="0.3">
      <c r="A51" t="s">
        <v>227</v>
      </c>
      <c r="B51" s="567"/>
      <c r="C51" s="504"/>
      <c r="D51" s="71" t="s">
        <v>1059</v>
      </c>
      <c r="E51" s="72" t="s">
        <v>755</v>
      </c>
      <c r="F51" s="73">
        <f>VLOOKUP($A51,data!$A:$BY,69,FALSE)</f>
        <v>0.68</v>
      </c>
      <c r="G51" s="74">
        <f>VLOOKUP($A51,data!$A:$BY,70,FALSE)</f>
        <v>10</v>
      </c>
      <c r="H51" s="75">
        <f>VLOOKUP($A51,data!$A:$BY,71,FALSE)</f>
        <v>0.6</v>
      </c>
      <c r="I51" s="74">
        <f>VLOOKUP($A51,data!$A:$BY,72,FALSE)</f>
        <v>25</v>
      </c>
      <c r="J51" s="75">
        <f>VLOOKUP($A51,data!$A:$BY,73,FALSE)</f>
        <v>0.55000000000000004</v>
      </c>
      <c r="K51" s="74">
        <f>VLOOKUP($A51,data!$A:$BY,74,FALSE)</f>
        <v>100</v>
      </c>
      <c r="L51" s="75">
        <f>VLOOKUP($A51,data!$A:$BY,75,FALSE)</f>
        <v>0.45</v>
      </c>
      <c r="M51" s="74">
        <f>VLOOKUP($A51,data!$A:$BY,76,FALSE)</f>
        <v>200</v>
      </c>
      <c r="N51" s="75">
        <f>VLOOKUP($A51,data!$A:$BY,77,FALSE)</f>
        <v>0.36</v>
      </c>
      <c r="O51" s="348"/>
      <c r="P51" s="75">
        <f t="shared" si="2"/>
        <v>0</v>
      </c>
    </row>
    <row r="52" spans="1:16" ht="16.5" customHeight="1" x14ac:dyDescent="0.25">
      <c r="A52" t="s">
        <v>204</v>
      </c>
      <c r="B52" s="535"/>
      <c r="C52" s="503" t="s">
        <v>1076</v>
      </c>
      <c r="D52" s="77" t="s">
        <v>1058</v>
      </c>
      <c r="E52" s="67" t="s">
        <v>750</v>
      </c>
      <c r="F52" s="68">
        <f>VLOOKUP($A52,data!$A:$BY,69,FALSE)</f>
        <v>0.68</v>
      </c>
      <c r="G52" s="69">
        <f>VLOOKUP($A52,data!$A:$BY,70,FALSE)</f>
        <v>5</v>
      </c>
      <c r="H52" s="70">
        <f>VLOOKUP($A52,data!$A:$BY,71,FALSE)</f>
        <v>0.6</v>
      </c>
      <c r="I52" s="69">
        <f>VLOOKUP($A52,data!$A:$BY,72,FALSE)</f>
        <v>25</v>
      </c>
      <c r="J52" s="70">
        <f>VLOOKUP($A52,data!$A:$BY,73,FALSE)</f>
        <v>0.55000000000000004</v>
      </c>
      <c r="K52" s="69">
        <f>VLOOKUP($A52,data!$A:$BY,74,FALSE)</f>
        <v>100</v>
      </c>
      <c r="L52" s="70">
        <f>VLOOKUP($A52,data!$A:$BY,75,FALSE)</f>
        <v>0.48</v>
      </c>
      <c r="M52" s="69">
        <f>VLOOKUP($A52,data!$A:$BY,76,FALSE)</f>
        <v>200</v>
      </c>
      <c r="N52" s="70">
        <f>VLOOKUP($A52,data!$A:$BY,77,FALSE)</f>
        <v>0.39</v>
      </c>
      <c r="O52" s="347"/>
      <c r="P52" s="70">
        <f t="shared" si="2"/>
        <v>0</v>
      </c>
    </row>
    <row r="53" spans="1:16" ht="16.5" customHeight="1" x14ac:dyDescent="0.25">
      <c r="A53" t="s">
        <v>238</v>
      </c>
      <c r="B53" s="566"/>
      <c r="C53" s="526"/>
      <c r="D53" s="45" t="s">
        <v>1060</v>
      </c>
      <c r="E53" s="63" t="s">
        <v>752</v>
      </c>
      <c r="F53" s="64">
        <f>VLOOKUP($A53,data!$A:$BY,69,FALSE)</f>
        <v>0.68</v>
      </c>
      <c r="G53" s="65">
        <f>VLOOKUP($A53,data!$A:$BY,70,FALSE)</f>
        <v>5</v>
      </c>
      <c r="H53" s="66">
        <f>VLOOKUP($A53,data!$A:$BY,71,FALSE)</f>
        <v>0.6</v>
      </c>
      <c r="I53" s="65">
        <f>VLOOKUP($A53,data!$A:$BY,72,FALSE)</f>
        <v>25</v>
      </c>
      <c r="J53" s="66">
        <f>VLOOKUP($A53,data!$A:$BY,73,FALSE)</f>
        <v>0.55000000000000004</v>
      </c>
      <c r="K53" s="65">
        <f>VLOOKUP($A53,data!$A:$BY,74,FALSE)</f>
        <v>100</v>
      </c>
      <c r="L53" s="66">
        <f>VLOOKUP($A53,data!$A:$BY,75,FALSE)</f>
        <v>0.48</v>
      </c>
      <c r="M53" s="65">
        <f>VLOOKUP($A53,data!$A:$BY,76,FALSE)</f>
        <v>200</v>
      </c>
      <c r="N53" s="66">
        <f>VLOOKUP($A53,data!$A:$BY,77,FALSE)</f>
        <v>0.39</v>
      </c>
      <c r="O53" s="328"/>
      <c r="P53" s="66">
        <f t="shared" si="2"/>
        <v>0</v>
      </c>
    </row>
    <row r="54" spans="1:16" ht="16.5" customHeight="1" thickBot="1" x14ac:dyDescent="0.3">
      <c r="A54" t="s">
        <v>221</v>
      </c>
      <c r="B54" s="567"/>
      <c r="C54" s="504"/>
      <c r="D54" s="71" t="s">
        <v>1059</v>
      </c>
      <c r="E54" s="72" t="s">
        <v>751</v>
      </c>
      <c r="F54" s="73">
        <f>VLOOKUP($A54,data!$A:$BY,69,FALSE)</f>
        <v>0.68</v>
      </c>
      <c r="G54" s="74">
        <f>VLOOKUP($A54,data!$A:$BY,70,FALSE)</f>
        <v>5</v>
      </c>
      <c r="H54" s="75">
        <f>VLOOKUP($A54,data!$A:$BY,71,FALSE)</f>
        <v>0.6</v>
      </c>
      <c r="I54" s="74">
        <f>VLOOKUP($A54,data!$A:$BY,72,FALSE)</f>
        <v>25</v>
      </c>
      <c r="J54" s="75">
        <f>VLOOKUP($A54,data!$A:$BY,73,FALSE)</f>
        <v>0.55000000000000004</v>
      </c>
      <c r="K54" s="74">
        <f>VLOOKUP($A54,data!$A:$BY,74,FALSE)</f>
        <v>100</v>
      </c>
      <c r="L54" s="75">
        <f>VLOOKUP($A54,data!$A:$BY,75,FALSE)</f>
        <v>0.48</v>
      </c>
      <c r="M54" s="74">
        <f>VLOOKUP($A54,data!$A:$BY,76,FALSE)</f>
        <v>200</v>
      </c>
      <c r="N54" s="75">
        <f>VLOOKUP($A54,data!$A:$BY,77,FALSE)</f>
        <v>0.39</v>
      </c>
      <c r="O54" s="348"/>
      <c r="P54" s="75">
        <f t="shared" si="2"/>
        <v>0</v>
      </c>
    </row>
    <row r="55" spans="1:16" ht="16.5" customHeight="1" x14ac:dyDescent="0.25">
      <c r="A55" t="s">
        <v>205</v>
      </c>
      <c r="B55" s="535"/>
      <c r="C55" s="503" t="s">
        <v>1077</v>
      </c>
      <c r="D55" s="77" t="s">
        <v>1058</v>
      </c>
      <c r="E55" s="67" t="s">
        <v>760</v>
      </c>
      <c r="F55" s="68">
        <f>VLOOKUP($A55,data!$A:$BY,69,FALSE)</f>
        <v>0.68</v>
      </c>
      <c r="G55" s="69">
        <f>VLOOKUP($A55,data!$A:$BY,70,FALSE)</f>
        <v>10</v>
      </c>
      <c r="H55" s="70">
        <f>VLOOKUP($A55,data!$A:$BY,71,FALSE)</f>
        <v>0.6</v>
      </c>
      <c r="I55" s="69">
        <f>VLOOKUP($A55,data!$A:$BY,72,FALSE)</f>
        <v>25</v>
      </c>
      <c r="J55" s="70">
        <f>VLOOKUP($A55,data!$A:$BY,73,FALSE)</f>
        <v>0.55000000000000004</v>
      </c>
      <c r="K55" s="69">
        <f>VLOOKUP($A55,data!$A:$BY,74,FALSE)</f>
        <v>50</v>
      </c>
      <c r="L55" s="70">
        <f>VLOOKUP($A55,data!$A:$BY,75,FALSE)</f>
        <v>0.48</v>
      </c>
      <c r="M55" s="69">
        <f>VLOOKUP($A55,data!$A:$BY,76,FALSE)</f>
        <v>100</v>
      </c>
      <c r="N55" s="70">
        <f>VLOOKUP($A55,data!$A:$BY,77,FALSE)</f>
        <v>0.36</v>
      </c>
      <c r="O55" s="347"/>
      <c r="P55" s="70">
        <f t="shared" si="2"/>
        <v>0</v>
      </c>
    </row>
    <row r="56" spans="1:16" ht="16.5" customHeight="1" x14ac:dyDescent="0.25">
      <c r="A56" t="s">
        <v>239</v>
      </c>
      <c r="B56" s="566"/>
      <c r="C56" s="526"/>
      <c r="D56" s="45" t="s">
        <v>1060</v>
      </c>
      <c r="E56" s="63" t="s">
        <v>762</v>
      </c>
      <c r="F56" s="64">
        <f>VLOOKUP($A56,data!$A:$BY,69,FALSE)</f>
        <v>0.68</v>
      </c>
      <c r="G56" s="65">
        <f>VLOOKUP($A56,data!$A:$BY,70,FALSE)</f>
        <v>10</v>
      </c>
      <c r="H56" s="66">
        <f>VLOOKUP($A56,data!$A:$BY,71,FALSE)</f>
        <v>0.6</v>
      </c>
      <c r="I56" s="65">
        <f>VLOOKUP($A56,data!$A:$BY,72,FALSE)</f>
        <v>25</v>
      </c>
      <c r="J56" s="66">
        <f>VLOOKUP($A56,data!$A:$BY,73,FALSE)</f>
        <v>0.55000000000000004</v>
      </c>
      <c r="K56" s="65">
        <f>VLOOKUP($A56,data!$A:$BY,74,FALSE)</f>
        <v>50</v>
      </c>
      <c r="L56" s="66">
        <f>VLOOKUP($A56,data!$A:$BY,75,FALSE)</f>
        <v>0.48</v>
      </c>
      <c r="M56" s="65">
        <f>VLOOKUP($A56,data!$A:$BY,76,FALSE)</f>
        <v>100</v>
      </c>
      <c r="N56" s="66">
        <f>VLOOKUP($A56,data!$A:$BY,77,FALSE)</f>
        <v>0.36</v>
      </c>
      <c r="O56" s="328"/>
      <c r="P56" s="66">
        <f t="shared" si="2"/>
        <v>0</v>
      </c>
    </row>
    <row r="57" spans="1:16" ht="16.5" customHeight="1" thickBot="1" x14ac:dyDescent="0.3">
      <c r="A57" t="s">
        <v>222</v>
      </c>
      <c r="B57" s="567"/>
      <c r="C57" s="504"/>
      <c r="D57" s="71" t="s">
        <v>1059</v>
      </c>
      <c r="E57" s="72" t="s">
        <v>761</v>
      </c>
      <c r="F57" s="73">
        <f>VLOOKUP($A57,data!$A:$BY,69,FALSE)</f>
        <v>0.68</v>
      </c>
      <c r="G57" s="74">
        <f>VLOOKUP($A57,data!$A:$BY,70,FALSE)</f>
        <v>10</v>
      </c>
      <c r="H57" s="75">
        <f>VLOOKUP($A57,data!$A:$BY,71,FALSE)</f>
        <v>0.6</v>
      </c>
      <c r="I57" s="74">
        <f>VLOOKUP($A57,data!$A:$BY,72,FALSE)</f>
        <v>25</v>
      </c>
      <c r="J57" s="75">
        <f>VLOOKUP($A57,data!$A:$BY,73,FALSE)</f>
        <v>0.55000000000000004</v>
      </c>
      <c r="K57" s="74">
        <f>VLOOKUP($A57,data!$A:$BY,74,FALSE)</f>
        <v>50</v>
      </c>
      <c r="L57" s="75">
        <f>VLOOKUP($A57,data!$A:$BY,75,FALSE)</f>
        <v>0.48</v>
      </c>
      <c r="M57" s="74">
        <f>VLOOKUP($A57,data!$A:$BY,76,FALSE)</f>
        <v>100</v>
      </c>
      <c r="N57" s="75">
        <f>VLOOKUP($A57,data!$A:$BY,77,FALSE)</f>
        <v>0.36</v>
      </c>
      <c r="O57" s="348"/>
      <c r="P57" s="75">
        <f t="shared" si="2"/>
        <v>0</v>
      </c>
    </row>
    <row r="58" spans="1:16" ht="16.5" customHeight="1" x14ac:dyDescent="0.25">
      <c r="A58" t="s">
        <v>211</v>
      </c>
      <c r="B58" s="535"/>
      <c r="C58" s="503" t="s">
        <v>1078</v>
      </c>
      <c r="D58" s="77" t="s">
        <v>1058</v>
      </c>
      <c r="E58" s="67" t="s">
        <v>773</v>
      </c>
      <c r="F58" s="68">
        <f>VLOOKUP($A58,data!$A:$BY,69,FALSE)</f>
        <v>0.68</v>
      </c>
      <c r="G58" s="69">
        <f>VLOOKUP($A58,data!$A:$BY,70,FALSE)</f>
        <v>10</v>
      </c>
      <c r="H58" s="70">
        <f>VLOOKUP($A58,data!$A:$BY,71,FALSE)</f>
        <v>0.6</v>
      </c>
      <c r="I58" s="69">
        <f>VLOOKUP($A58,data!$A:$BY,72,FALSE)</f>
        <v>25</v>
      </c>
      <c r="J58" s="70">
        <f>VLOOKUP($A58,data!$A:$BY,73,FALSE)</f>
        <v>0.55000000000000004</v>
      </c>
      <c r="K58" s="69">
        <f>VLOOKUP($A58,data!$A:$BY,74,FALSE)</f>
        <v>50</v>
      </c>
      <c r="L58" s="70">
        <f>VLOOKUP($A58,data!$A:$BY,75,FALSE)</f>
        <v>0.48</v>
      </c>
      <c r="M58" s="69">
        <f>VLOOKUP($A58,data!$A:$BY,76,FALSE)</f>
        <v>100</v>
      </c>
      <c r="N58" s="70">
        <f>VLOOKUP($A58,data!$A:$BY,77,FALSE)</f>
        <v>0.36</v>
      </c>
      <c r="O58" s="347"/>
      <c r="P58" s="70">
        <f t="shared" si="2"/>
        <v>0</v>
      </c>
    </row>
    <row r="59" spans="1:16" ht="16.5" customHeight="1" x14ac:dyDescent="0.25">
      <c r="A59" t="s">
        <v>245</v>
      </c>
      <c r="B59" s="566"/>
      <c r="C59" s="526"/>
      <c r="D59" s="45" t="s">
        <v>1060</v>
      </c>
      <c r="E59" s="63" t="s">
        <v>775</v>
      </c>
      <c r="F59" s="64">
        <f>VLOOKUP($A59,data!$A:$BY,69,FALSE)</f>
        <v>0.68</v>
      </c>
      <c r="G59" s="65">
        <f>VLOOKUP($A59,data!$A:$BY,70,FALSE)</f>
        <v>10</v>
      </c>
      <c r="H59" s="66">
        <f>VLOOKUP($A59,data!$A:$BY,71,FALSE)</f>
        <v>0.6</v>
      </c>
      <c r="I59" s="65">
        <f>VLOOKUP($A59,data!$A:$BY,72,FALSE)</f>
        <v>25</v>
      </c>
      <c r="J59" s="66">
        <f>VLOOKUP($A59,data!$A:$BY,73,FALSE)</f>
        <v>0.55000000000000004</v>
      </c>
      <c r="K59" s="65">
        <f>VLOOKUP($A59,data!$A:$BY,74,FALSE)</f>
        <v>50</v>
      </c>
      <c r="L59" s="66">
        <f>VLOOKUP($A59,data!$A:$BY,75,FALSE)</f>
        <v>0.48</v>
      </c>
      <c r="M59" s="65">
        <f>VLOOKUP($A59,data!$A:$BY,76,FALSE)</f>
        <v>100</v>
      </c>
      <c r="N59" s="66">
        <f>VLOOKUP($A59,data!$A:$BY,77,FALSE)</f>
        <v>0.36</v>
      </c>
      <c r="O59" s="328"/>
      <c r="P59" s="66">
        <f t="shared" si="2"/>
        <v>0</v>
      </c>
    </row>
    <row r="60" spans="1:16" ht="16.5" customHeight="1" thickBot="1" x14ac:dyDescent="0.3">
      <c r="A60" t="s">
        <v>228</v>
      </c>
      <c r="B60" s="567"/>
      <c r="C60" s="504"/>
      <c r="D60" s="71" t="s">
        <v>1059</v>
      </c>
      <c r="E60" s="72" t="s">
        <v>774</v>
      </c>
      <c r="F60" s="73">
        <f>VLOOKUP($A60,data!$A:$BY,69,FALSE)</f>
        <v>0.68</v>
      </c>
      <c r="G60" s="74">
        <f>VLOOKUP($A60,data!$A:$BY,70,FALSE)</f>
        <v>10</v>
      </c>
      <c r="H60" s="75">
        <f>VLOOKUP($A60,data!$A:$BY,71,FALSE)</f>
        <v>0.6</v>
      </c>
      <c r="I60" s="74">
        <f>VLOOKUP($A60,data!$A:$BY,72,FALSE)</f>
        <v>25</v>
      </c>
      <c r="J60" s="75">
        <f>VLOOKUP($A60,data!$A:$BY,73,FALSE)</f>
        <v>0.55000000000000004</v>
      </c>
      <c r="K60" s="74">
        <f>VLOOKUP($A60,data!$A:$BY,74,FALSE)</f>
        <v>50</v>
      </c>
      <c r="L60" s="75">
        <f>VLOOKUP($A60,data!$A:$BY,75,FALSE)</f>
        <v>0.48</v>
      </c>
      <c r="M60" s="74">
        <f>VLOOKUP($A60,data!$A:$BY,76,FALSE)</f>
        <v>100</v>
      </c>
      <c r="N60" s="75">
        <f>VLOOKUP($A60,data!$A:$BY,77,FALSE)</f>
        <v>0.36</v>
      </c>
      <c r="O60" s="348"/>
      <c r="P60" s="75">
        <f t="shared" si="2"/>
        <v>0</v>
      </c>
    </row>
    <row r="61" spans="1:16" ht="16.5" customHeight="1" x14ac:dyDescent="0.25">
      <c r="A61" t="s">
        <v>208</v>
      </c>
      <c r="B61" s="535"/>
      <c r="C61" s="503" t="s">
        <v>1070</v>
      </c>
      <c r="D61" s="77" t="s">
        <v>1058</v>
      </c>
      <c r="E61" s="67" t="s">
        <v>767</v>
      </c>
      <c r="F61" s="68">
        <f>VLOOKUP($A61,data!$A:$BY,69,FALSE)</f>
        <v>0.68</v>
      </c>
      <c r="G61" s="69">
        <f>VLOOKUP($A61,data!$A:$BY,70,FALSE)</f>
        <v>10</v>
      </c>
      <c r="H61" s="70">
        <f>VLOOKUP($A61,data!$A:$BY,71,FALSE)</f>
        <v>0.6</v>
      </c>
      <c r="I61" s="69">
        <f>VLOOKUP($A61,data!$A:$BY,72,FALSE)</f>
        <v>25</v>
      </c>
      <c r="J61" s="70">
        <f>VLOOKUP($A61,data!$A:$BY,73,FALSE)</f>
        <v>0.55000000000000004</v>
      </c>
      <c r="K61" s="69">
        <f>VLOOKUP($A61,data!$A:$BY,74,FALSE)</f>
        <v>50</v>
      </c>
      <c r="L61" s="70">
        <f>VLOOKUP($A61,data!$A:$BY,75,FALSE)</f>
        <v>0.48</v>
      </c>
      <c r="M61" s="69">
        <f>VLOOKUP($A61,data!$A:$BY,76,FALSE)</f>
        <v>300</v>
      </c>
      <c r="N61" s="70">
        <f>VLOOKUP($A61,data!$A:$BY,77,FALSE)</f>
        <v>0.36</v>
      </c>
      <c r="O61" s="347"/>
      <c r="P61" s="70">
        <f t="shared" si="2"/>
        <v>0</v>
      </c>
    </row>
    <row r="62" spans="1:16" ht="16.5" customHeight="1" x14ac:dyDescent="0.25">
      <c r="A62" t="s">
        <v>242</v>
      </c>
      <c r="B62" s="566"/>
      <c r="C62" s="526"/>
      <c r="D62" s="45" t="s">
        <v>1060</v>
      </c>
      <c r="E62" s="63" t="s">
        <v>769</v>
      </c>
      <c r="F62" s="64">
        <f>VLOOKUP($A62,data!$A:$BY,69,FALSE)</f>
        <v>0.68</v>
      </c>
      <c r="G62" s="65">
        <f>VLOOKUP($A62,data!$A:$BY,70,FALSE)</f>
        <v>10</v>
      </c>
      <c r="H62" s="66">
        <f>VLOOKUP($A62,data!$A:$BY,71,FALSE)</f>
        <v>0.6</v>
      </c>
      <c r="I62" s="65">
        <f>VLOOKUP($A62,data!$A:$BY,72,FALSE)</f>
        <v>25</v>
      </c>
      <c r="J62" s="66">
        <f>VLOOKUP($A62,data!$A:$BY,73,FALSE)</f>
        <v>0.55000000000000004</v>
      </c>
      <c r="K62" s="65">
        <f>VLOOKUP($A62,data!$A:$BY,74,FALSE)</f>
        <v>50</v>
      </c>
      <c r="L62" s="66">
        <f>VLOOKUP($A62,data!$A:$BY,75,FALSE)</f>
        <v>0.48</v>
      </c>
      <c r="M62" s="65">
        <f>VLOOKUP($A62,data!$A:$BY,76,FALSE)</f>
        <v>300</v>
      </c>
      <c r="N62" s="66">
        <f>VLOOKUP($A62,data!$A:$BY,77,FALSE)</f>
        <v>0.36</v>
      </c>
      <c r="O62" s="328"/>
      <c r="P62" s="66">
        <f t="shared" si="2"/>
        <v>0</v>
      </c>
    </row>
    <row r="63" spans="1:16" ht="16.5" customHeight="1" thickBot="1" x14ac:dyDescent="0.3">
      <c r="A63" t="s">
        <v>225</v>
      </c>
      <c r="B63" s="567"/>
      <c r="C63" s="504"/>
      <c r="D63" s="71" t="s">
        <v>1059</v>
      </c>
      <c r="E63" s="72" t="s">
        <v>768</v>
      </c>
      <c r="F63" s="73">
        <f>VLOOKUP($A63,data!$A:$BY,69,FALSE)</f>
        <v>0.68</v>
      </c>
      <c r="G63" s="74">
        <f>VLOOKUP($A63,data!$A:$BY,70,FALSE)</f>
        <v>10</v>
      </c>
      <c r="H63" s="75">
        <f>VLOOKUP($A63,data!$A:$BY,71,FALSE)</f>
        <v>0.6</v>
      </c>
      <c r="I63" s="74">
        <f>VLOOKUP($A63,data!$A:$BY,72,FALSE)</f>
        <v>25</v>
      </c>
      <c r="J63" s="75">
        <f>VLOOKUP($A63,data!$A:$BY,73,FALSE)</f>
        <v>0.55000000000000004</v>
      </c>
      <c r="K63" s="74">
        <f>VLOOKUP($A63,data!$A:$BY,74,FALSE)</f>
        <v>50</v>
      </c>
      <c r="L63" s="75">
        <f>VLOOKUP($A63,data!$A:$BY,75,FALSE)</f>
        <v>0.48</v>
      </c>
      <c r="M63" s="74">
        <f>VLOOKUP($A63,data!$A:$BY,76,FALSE)</f>
        <v>300</v>
      </c>
      <c r="N63" s="75">
        <f>VLOOKUP($A63,data!$A:$BY,77,FALSE)</f>
        <v>0.36</v>
      </c>
      <c r="O63" s="348"/>
      <c r="P63" s="75">
        <f t="shared" si="2"/>
        <v>0</v>
      </c>
    </row>
    <row r="64" spans="1:16" ht="16.5" customHeight="1" x14ac:dyDescent="0.25">
      <c r="A64" t="s">
        <v>209</v>
      </c>
      <c r="B64" s="535"/>
      <c r="C64" s="503" t="s">
        <v>1071</v>
      </c>
      <c r="D64" s="77" t="s">
        <v>1058</v>
      </c>
      <c r="E64" s="67" t="s">
        <v>770</v>
      </c>
      <c r="F64" s="68">
        <f>VLOOKUP($A64,data!$A:$BY,69,FALSE)</f>
        <v>0.68</v>
      </c>
      <c r="G64" s="69">
        <f>VLOOKUP($A64,data!$A:$BY,70,FALSE)</f>
        <v>10</v>
      </c>
      <c r="H64" s="70">
        <f>VLOOKUP($A64,data!$A:$BY,71,FALSE)</f>
        <v>0.6</v>
      </c>
      <c r="I64" s="69">
        <f>VLOOKUP($A64,data!$A:$BY,72,FALSE)</f>
        <v>25</v>
      </c>
      <c r="J64" s="70">
        <f>VLOOKUP($A64,data!$A:$BY,73,FALSE)</f>
        <v>0.55000000000000004</v>
      </c>
      <c r="K64" s="69">
        <f>VLOOKUP($A64,data!$A:$BY,74,FALSE)</f>
        <v>100</v>
      </c>
      <c r="L64" s="70">
        <f>VLOOKUP($A64,data!$A:$BY,75,FALSE)</f>
        <v>0.48</v>
      </c>
      <c r="M64" s="69">
        <f>VLOOKUP($A64,data!$A:$BY,76,FALSE)</f>
        <v>300</v>
      </c>
      <c r="N64" s="70">
        <f>VLOOKUP($A64,data!$A:$BY,77,FALSE)</f>
        <v>0.36</v>
      </c>
      <c r="O64" s="347"/>
      <c r="P64" s="70">
        <f t="shared" si="2"/>
        <v>0</v>
      </c>
    </row>
    <row r="65" spans="1:16" ht="16.5" customHeight="1" x14ac:dyDescent="0.25">
      <c r="A65" t="s">
        <v>243</v>
      </c>
      <c r="B65" s="566"/>
      <c r="C65" s="526"/>
      <c r="D65" s="45" t="s">
        <v>1060</v>
      </c>
      <c r="E65" s="63" t="s">
        <v>772</v>
      </c>
      <c r="F65" s="64">
        <f>VLOOKUP($A65,data!$A:$BY,69,FALSE)</f>
        <v>0.68</v>
      </c>
      <c r="G65" s="65">
        <f>VLOOKUP($A65,data!$A:$BY,70,FALSE)</f>
        <v>10</v>
      </c>
      <c r="H65" s="66">
        <f>VLOOKUP($A65,data!$A:$BY,71,FALSE)</f>
        <v>0.6</v>
      </c>
      <c r="I65" s="65">
        <f>VLOOKUP($A65,data!$A:$BY,72,FALSE)</f>
        <v>25</v>
      </c>
      <c r="J65" s="66">
        <f>VLOOKUP($A65,data!$A:$BY,73,FALSE)</f>
        <v>0.55000000000000004</v>
      </c>
      <c r="K65" s="65">
        <f>VLOOKUP($A65,data!$A:$BY,74,FALSE)</f>
        <v>100</v>
      </c>
      <c r="L65" s="66">
        <f>VLOOKUP($A65,data!$A:$BY,75,FALSE)</f>
        <v>0.48</v>
      </c>
      <c r="M65" s="65">
        <f>VLOOKUP($A65,data!$A:$BY,76,FALSE)</f>
        <v>300</v>
      </c>
      <c r="N65" s="66">
        <f>VLOOKUP($A65,data!$A:$BY,77,FALSE)</f>
        <v>0.36</v>
      </c>
      <c r="O65" s="328"/>
      <c r="P65" s="66">
        <f t="shared" si="2"/>
        <v>0</v>
      </c>
    </row>
    <row r="66" spans="1:16" ht="16.5" customHeight="1" thickBot="1" x14ac:dyDescent="0.3">
      <c r="A66" t="s">
        <v>226</v>
      </c>
      <c r="B66" s="567"/>
      <c r="C66" s="504"/>
      <c r="D66" s="71" t="s">
        <v>1059</v>
      </c>
      <c r="E66" s="72" t="s">
        <v>771</v>
      </c>
      <c r="F66" s="73">
        <f>VLOOKUP($A66,data!$A:$BY,69,FALSE)</f>
        <v>0.68</v>
      </c>
      <c r="G66" s="74">
        <f>VLOOKUP($A66,data!$A:$BY,70,FALSE)</f>
        <v>10</v>
      </c>
      <c r="H66" s="75">
        <f>VLOOKUP($A66,data!$A:$BY,71,FALSE)</f>
        <v>0.6</v>
      </c>
      <c r="I66" s="74">
        <f>VLOOKUP($A66,data!$A:$BY,72,FALSE)</f>
        <v>25</v>
      </c>
      <c r="J66" s="75">
        <f>VLOOKUP($A66,data!$A:$BY,73,FALSE)</f>
        <v>0.55000000000000004</v>
      </c>
      <c r="K66" s="74">
        <f>VLOOKUP($A66,data!$A:$BY,74,FALSE)</f>
        <v>100</v>
      </c>
      <c r="L66" s="75">
        <f>VLOOKUP($A66,data!$A:$BY,75,FALSE)</f>
        <v>0.48</v>
      </c>
      <c r="M66" s="74">
        <f>VLOOKUP($A66,data!$A:$BY,76,FALSE)</f>
        <v>300</v>
      </c>
      <c r="N66" s="75">
        <f>VLOOKUP($A66,data!$A:$BY,77,FALSE)</f>
        <v>0.36</v>
      </c>
      <c r="O66" s="348"/>
      <c r="P66" s="75">
        <f t="shared" si="2"/>
        <v>0</v>
      </c>
    </row>
  </sheetData>
  <sheetProtection algorithmName="SHA-512" hashValue="LBQK55KQxQzoEzr7iyH2lykE6+cY2+itwmn4c1ToAYZIUvJgUawctJCACWYJNM0z+M/KMx+3hE29srfEaS2xcA==" saltValue="eqdClmCbXJx/cqrZo32AVQ==" spinCount="100000" sheet="1" objects="1" scenarios="1" selectLockedCells="1"/>
  <mergeCells count="48">
    <mergeCell ref="B61:B63"/>
    <mergeCell ref="C61:C63"/>
    <mergeCell ref="B64:B66"/>
    <mergeCell ref="C64:C66"/>
    <mergeCell ref="B52:B54"/>
    <mergeCell ref="C52:C54"/>
    <mergeCell ref="B55:B57"/>
    <mergeCell ref="C55:C57"/>
    <mergeCell ref="B58:B60"/>
    <mergeCell ref="C58:C60"/>
    <mergeCell ref="B43:B45"/>
    <mergeCell ref="C43:C45"/>
    <mergeCell ref="B46:B48"/>
    <mergeCell ref="C46:C48"/>
    <mergeCell ref="B49:B51"/>
    <mergeCell ref="C49:C51"/>
    <mergeCell ref="B40:B42"/>
    <mergeCell ref="C40:C42"/>
    <mergeCell ref="B24:B26"/>
    <mergeCell ref="C24:C26"/>
    <mergeCell ref="B27:B29"/>
    <mergeCell ref="C27:C29"/>
    <mergeCell ref="B30:B32"/>
    <mergeCell ref="C30:C32"/>
    <mergeCell ref="B37:B38"/>
    <mergeCell ref="C37:C38"/>
    <mergeCell ref="B33:B35"/>
    <mergeCell ref="C33:C35"/>
    <mergeCell ref="P3:P4"/>
    <mergeCell ref="B3:E3"/>
    <mergeCell ref="F3:F4"/>
    <mergeCell ref="G3:H3"/>
    <mergeCell ref="I3:J3"/>
    <mergeCell ref="K3:L3"/>
    <mergeCell ref="M3:N3"/>
    <mergeCell ref="B5:B7"/>
    <mergeCell ref="C5:C7"/>
    <mergeCell ref="O3:O4"/>
    <mergeCell ref="C12:C14"/>
    <mergeCell ref="B12:B14"/>
    <mergeCell ref="B9:B10"/>
    <mergeCell ref="C9:C10"/>
    <mergeCell ref="B15:B17"/>
    <mergeCell ref="C15:C17"/>
    <mergeCell ref="B18:B20"/>
    <mergeCell ref="C18:C20"/>
    <mergeCell ref="B21:B23"/>
    <mergeCell ref="C21:C23"/>
  </mergeCells>
  <dataValidations count="1">
    <dataValidation type="whole" operator="greaterThan" allowBlank="1" showInputMessage="1" showErrorMessage="1" sqref="O5:O7 O9:O35 O37:O66">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1.42578125" customWidth="1"/>
    <col min="3" max="3" width="31.28515625" customWidth="1"/>
    <col min="4" max="4" width="8.42578125" customWidth="1"/>
    <col min="5" max="5" width="11.14062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16" ht="16.5" x14ac:dyDescent="0.25">
      <c r="A1" s="325">
        <f>SUM(P5:P24)</f>
        <v>0</v>
      </c>
      <c r="B1" s="11" t="s">
        <v>1013</v>
      </c>
      <c r="C1" s="10"/>
    </row>
    <row r="2" spans="1:16" ht="15.75" thickBot="1" x14ac:dyDescent="0.3">
      <c r="A2" s="321">
        <f>SUM(O5:O24)</f>
        <v>0</v>
      </c>
      <c r="B2" s="2"/>
    </row>
    <row r="3" spans="1:16" ht="19.5" customHeight="1" x14ac:dyDescent="0.25">
      <c r="A3">
        <f>COUNT(O5:O6)</f>
        <v>0</v>
      </c>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6"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6" ht="49.5" customHeight="1" thickBot="1" x14ac:dyDescent="0.3">
      <c r="A5" t="s">
        <v>1802</v>
      </c>
      <c r="B5" s="41"/>
      <c r="C5" s="40" t="s">
        <v>1018</v>
      </c>
      <c r="D5" s="485" t="s">
        <v>1014</v>
      </c>
      <c r="E5" s="486" t="s">
        <v>654</v>
      </c>
      <c r="F5" s="487">
        <f>VLOOKUP($A5,data!$A:$BY,69,FALSE)</f>
        <v>9.9</v>
      </c>
      <c r="G5" s="488">
        <f>VLOOKUP($A5,data!$A:$BY,70,FALSE)</f>
        <v>2</v>
      </c>
      <c r="H5" s="489">
        <f>VLOOKUP($A5,data!$A:$BY,71,FALSE)</f>
        <v>9.5</v>
      </c>
      <c r="I5" s="488">
        <f>VLOOKUP($A5,data!$A:$BY,72,FALSE)</f>
        <v>3</v>
      </c>
      <c r="J5" s="489">
        <f>VLOOKUP($A5,data!$A:$BY,73,FALSE)</f>
        <v>8.5</v>
      </c>
      <c r="K5" s="488">
        <f>VLOOKUP($A5,data!$A:$BY,74,FALSE)</f>
        <v>5</v>
      </c>
      <c r="L5" s="489">
        <f>VLOOKUP($A5,data!$A:$BY,75,FALSE)</f>
        <v>7.9</v>
      </c>
      <c r="M5" s="488">
        <f>VLOOKUP($A5,data!$A:$BY,76,FALSE)</f>
        <v>10</v>
      </c>
      <c r="N5" s="490">
        <f>VLOOKUP($A5,data!$A:$BY,77,FALSE)</f>
        <v>7.4</v>
      </c>
      <c r="O5" s="491"/>
      <c r="P5" s="492">
        <f t="shared" ref="P5:P24" si="0">IF(O5=0,0,IF(O5&gt;(M5-1),(N5*O5),IF(O5&gt;(K5-1),(L5*O5),IF(O5&gt;(I5-1),(J5*O5),IF(O5&gt;(G5-1),(H5*O5),F5*O5)))))</f>
        <v>0</v>
      </c>
    </row>
    <row r="6" spans="1:16" ht="49.5" customHeight="1" thickBot="1" x14ac:dyDescent="0.3">
      <c r="A6" t="s">
        <v>1786</v>
      </c>
      <c r="B6" s="14"/>
      <c r="C6" s="20" t="s">
        <v>1019</v>
      </c>
      <c r="D6" s="21" t="s">
        <v>1016</v>
      </c>
      <c r="E6" s="22" t="s">
        <v>655</v>
      </c>
      <c r="F6" s="16">
        <f>VLOOKUP($A6,data!$A:$BY,69,FALSE)</f>
        <v>0.99</v>
      </c>
      <c r="G6" s="17">
        <f>VLOOKUP($A6,data!$A:$BY,70,FALSE)</f>
        <v>10</v>
      </c>
      <c r="H6" s="18">
        <f>VLOOKUP($A6,data!$A:$BY,71,FALSE)</f>
        <v>0.94</v>
      </c>
      <c r="I6" s="17">
        <f>VLOOKUP($A6,data!$A:$BY,72,FALSE)</f>
        <v>30</v>
      </c>
      <c r="J6" s="18">
        <f>VLOOKUP($A6,data!$A:$BY,73,FALSE)</f>
        <v>0.85</v>
      </c>
      <c r="K6" s="17">
        <f>VLOOKUP($A6,data!$A:$BY,74,FALSE)</f>
        <v>50</v>
      </c>
      <c r="L6" s="18">
        <f>VLOOKUP($A6,data!$A:$BY,75,FALSE)</f>
        <v>0.79</v>
      </c>
      <c r="M6" s="17">
        <f>VLOOKUP($A6,data!$A:$BY,76,FALSE)</f>
        <v>100</v>
      </c>
      <c r="N6" s="19">
        <f>VLOOKUP($A6,data!$A:$BY,77,FALSE)</f>
        <v>0.74</v>
      </c>
      <c r="O6" s="356"/>
      <c r="P6" s="23">
        <f t="shared" si="0"/>
        <v>0</v>
      </c>
    </row>
    <row r="7" spans="1:16" ht="24.75" customHeight="1" x14ac:dyDescent="0.25">
      <c r="A7" t="s">
        <v>1766</v>
      </c>
      <c r="B7" s="535"/>
      <c r="C7" s="517" t="s">
        <v>1020</v>
      </c>
      <c r="D7" s="77" t="s">
        <v>1014</v>
      </c>
      <c r="E7" s="493" t="s">
        <v>656</v>
      </c>
      <c r="F7" s="487">
        <f>VLOOKUP($A7,data!$A:$BY,69,FALSE)</f>
        <v>0.15</v>
      </c>
      <c r="G7" s="488">
        <f>VLOOKUP($A7,data!$A:$BY,70,FALSE)</f>
        <v>10</v>
      </c>
      <c r="H7" s="489">
        <f>VLOOKUP($A7,data!$A:$BY,71,FALSE)</f>
        <v>0.14000000000000001</v>
      </c>
      <c r="I7" s="488">
        <f>VLOOKUP($A7,data!$A:$BY,72,FALSE)</f>
        <v>25</v>
      </c>
      <c r="J7" s="489">
        <f>VLOOKUP($A7,data!$A:$BY,73,FALSE)</f>
        <v>0.13</v>
      </c>
      <c r="K7" s="488">
        <f>VLOOKUP($A7,data!$A:$BY,74,FALSE)</f>
        <v>50</v>
      </c>
      <c r="L7" s="489">
        <f>VLOOKUP($A7,data!$A:$BY,75,FALSE)</f>
        <v>0.12</v>
      </c>
      <c r="M7" s="488">
        <f>VLOOKUP($A7,data!$A:$BY,76,FALSE)</f>
        <v>1500</v>
      </c>
      <c r="N7" s="489">
        <f>VLOOKUP($A7,data!$A:$BY,77,FALSE)</f>
        <v>0.08</v>
      </c>
      <c r="O7" s="494"/>
      <c r="P7" s="489">
        <f t="shared" si="0"/>
        <v>0</v>
      </c>
    </row>
    <row r="8" spans="1:16" ht="24.75" customHeight="1" thickBot="1" x14ac:dyDescent="0.3">
      <c r="A8" t="s">
        <v>1767</v>
      </c>
      <c r="B8" s="567"/>
      <c r="C8" s="570"/>
      <c r="D8" s="24" t="s">
        <v>1016</v>
      </c>
      <c r="E8" s="25" t="s">
        <v>657</v>
      </c>
      <c r="F8" s="26">
        <f>VLOOKUP($A8,data!$A:$BY,69,FALSE)</f>
        <v>0.15</v>
      </c>
      <c r="G8" s="27">
        <f>VLOOKUP($A8,data!$A:$BY,70,FALSE)</f>
        <v>10</v>
      </c>
      <c r="H8" s="28">
        <f>VLOOKUP($A8,data!$A:$BY,71,FALSE)</f>
        <v>0.14000000000000001</v>
      </c>
      <c r="I8" s="27">
        <f>VLOOKUP($A8,data!$A:$BY,72,FALSE)</f>
        <v>25</v>
      </c>
      <c r="J8" s="28">
        <f>VLOOKUP($A8,data!$A:$BY,73,FALSE)</f>
        <v>0.13</v>
      </c>
      <c r="K8" s="27">
        <f>VLOOKUP($A8,data!$A:$BY,74,FALSE)</f>
        <v>50</v>
      </c>
      <c r="L8" s="28">
        <f>VLOOKUP($A8,data!$A:$BY,75,FALSE)</f>
        <v>0.12</v>
      </c>
      <c r="M8" s="27">
        <f>VLOOKUP($A8,data!$A:$BY,76,FALSE)</f>
        <v>1500</v>
      </c>
      <c r="N8" s="28">
        <f>VLOOKUP($A8,data!$A:$BY,77,FALSE)</f>
        <v>0.08</v>
      </c>
      <c r="O8" s="357"/>
      <c r="P8" s="28">
        <f t="shared" si="0"/>
        <v>0</v>
      </c>
    </row>
    <row r="9" spans="1:16" ht="24.75" customHeight="1" x14ac:dyDescent="0.25">
      <c r="A9" t="s">
        <v>1770</v>
      </c>
      <c r="B9" s="535"/>
      <c r="C9" s="517" t="s">
        <v>1039</v>
      </c>
      <c r="D9" s="77" t="s">
        <v>1014</v>
      </c>
      <c r="E9" s="493" t="s">
        <v>648</v>
      </c>
      <c r="F9" s="487">
        <f>VLOOKUP($A9,data!$A:$BY,69,FALSE)</f>
        <v>0.39</v>
      </c>
      <c r="G9" s="488">
        <f>VLOOKUP($A9,data!$A:$BY,70,FALSE)</f>
        <v>10</v>
      </c>
      <c r="H9" s="489">
        <f>VLOOKUP($A9,data!$A:$BY,71,FALSE)</f>
        <v>0.35</v>
      </c>
      <c r="I9" s="488">
        <f>VLOOKUP($A9,data!$A:$BY,72,FALSE)</f>
        <v>50</v>
      </c>
      <c r="J9" s="489">
        <f>VLOOKUP($A9,data!$A:$BY,73,FALSE)</f>
        <v>0.3</v>
      </c>
      <c r="K9" s="488">
        <f>VLOOKUP($A9,data!$A:$BY,74,FALSE)</f>
        <v>100</v>
      </c>
      <c r="L9" s="489">
        <f>VLOOKUP($A9,data!$A:$BY,75,FALSE)</f>
        <v>0.25</v>
      </c>
      <c r="M9" s="488">
        <f>VLOOKUP($A9,data!$A:$BY,76,FALSE)</f>
        <v>600</v>
      </c>
      <c r="N9" s="490">
        <f>VLOOKUP($A9,data!$A:$BY,77,FALSE)</f>
        <v>0.15</v>
      </c>
      <c r="O9" s="495"/>
      <c r="P9" s="496">
        <f t="shared" si="0"/>
        <v>0</v>
      </c>
    </row>
    <row r="10" spans="1:16" ht="24.75" customHeight="1" thickBot="1" x14ac:dyDescent="0.3">
      <c r="A10" t="s">
        <v>1773</v>
      </c>
      <c r="B10" s="567"/>
      <c r="C10" s="570"/>
      <c r="D10" s="24" t="s">
        <v>1016</v>
      </c>
      <c r="E10" s="25" t="s">
        <v>649</v>
      </c>
      <c r="F10" s="26">
        <f>VLOOKUP($A10,data!$A:$BY,69,FALSE)</f>
        <v>0.39</v>
      </c>
      <c r="G10" s="27">
        <f>VLOOKUP($A10,data!$A:$BY,70,FALSE)</f>
        <v>10</v>
      </c>
      <c r="H10" s="28">
        <f>VLOOKUP($A10,data!$A:$BY,71,FALSE)</f>
        <v>0.35</v>
      </c>
      <c r="I10" s="27">
        <f>VLOOKUP($A10,data!$A:$BY,72,FALSE)</f>
        <v>50</v>
      </c>
      <c r="J10" s="28">
        <f>VLOOKUP($A10,data!$A:$BY,73,FALSE)</f>
        <v>0.3</v>
      </c>
      <c r="K10" s="27">
        <f>VLOOKUP($A10,data!$A:$BY,74,FALSE)</f>
        <v>100</v>
      </c>
      <c r="L10" s="28">
        <f>VLOOKUP($A10,data!$A:$BY,75,FALSE)</f>
        <v>0.25</v>
      </c>
      <c r="M10" s="27">
        <f>VLOOKUP($A10,data!$A:$BY,76,FALSE)</f>
        <v>600</v>
      </c>
      <c r="N10" s="29">
        <f>VLOOKUP($A10,data!$A:$BY,77,FALSE)</f>
        <v>0.15</v>
      </c>
      <c r="O10" s="357"/>
      <c r="P10" s="28">
        <f t="shared" si="0"/>
        <v>0</v>
      </c>
    </row>
    <row r="11" spans="1:16" ht="24.75" customHeight="1" x14ac:dyDescent="0.25">
      <c r="A11" t="s">
        <v>1769</v>
      </c>
      <c r="B11" s="535"/>
      <c r="C11" s="517" t="s">
        <v>1015</v>
      </c>
      <c r="D11" s="77" t="s">
        <v>1014</v>
      </c>
      <c r="E11" s="493" t="s">
        <v>650</v>
      </c>
      <c r="F11" s="487">
        <f>VLOOKUP($A11,data!$A:$BY,69,FALSE)</f>
        <v>0.39</v>
      </c>
      <c r="G11" s="488">
        <f>VLOOKUP($A11,data!$A:$BY,70,FALSE)</f>
        <v>10</v>
      </c>
      <c r="H11" s="489">
        <f>VLOOKUP($A11,data!$A:$BY,71,FALSE)</f>
        <v>0.35</v>
      </c>
      <c r="I11" s="488">
        <f>VLOOKUP($A11,data!$A:$BY,72,FALSE)</f>
        <v>50</v>
      </c>
      <c r="J11" s="489">
        <f>VLOOKUP($A11,data!$A:$BY,73,FALSE)</f>
        <v>0.3</v>
      </c>
      <c r="K11" s="488">
        <f>VLOOKUP($A11,data!$A:$BY,74,FALSE)</f>
        <v>100</v>
      </c>
      <c r="L11" s="489">
        <f>VLOOKUP($A11,data!$A:$BY,75,FALSE)</f>
        <v>0.25</v>
      </c>
      <c r="M11" s="488">
        <f>VLOOKUP($A11,data!$A:$BY,76,FALSE)</f>
        <v>500</v>
      </c>
      <c r="N11" s="489">
        <f>VLOOKUP($A11,data!$A:$BY,77,FALSE)</f>
        <v>0.15</v>
      </c>
      <c r="O11" s="494"/>
      <c r="P11" s="489">
        <f t="shared" si="0"/>
        <v>0</v>
      </c>
    </row>
    <row r="12" spans="1:16" ht="24.75" customHeight="1" thickBot="1" x14ac:dyDescent="0.3">
      <c r="A12" t="s">
        <v>1772</v>
      </c>
      <c r="B12" s="567"/>
      <c r="C12" s="570"/>
      <c r="D12" s="24" t="s">
        <v>1016</v>
      </c>
      <c r="E12" s="25" t="s">
        <v>651</v>
      </c>
      <c r="F12" s="26">
        <f>VLOOKUP($A12,data!$A:$BY,69,FALSE)</f>
        <v>0.39</v>
      </c>
      <c r="G12" s="27">
        <f>VLOOKUP($A12,data!$A:$BY,70,FALSE)</f>
        <v>10</v>
      </c>
      <c r="H12" s="28">
        <f>VLOOKUP($A12,data!$A:$BY,71,FALSE)</f>
        <v>0.35</v>
      </c>
      <c r="I12" s="27">
        <f>VLOOKUP($A12,data!$A:$BY,72,FALSE)</f>
        <v>50</v>
      </c>
      <c r="J12" s="28">
        <f>VLOOKUP($A12,data!$A:$BY,73,FALSE)</f>
        <v>0.3</v>
      </c>
      <c r="K12" s="27">
        <f>VLOOKUP($A12,data!$A:$BY,74,FALSE)</f>
        <v>100</v>
      </c>
      <c r="L12" s="28">
        <f>VLOOKUP($A12,data!$A:$BY,75,FALSE)</f>
        <v>0.25</v>
      </c>
      <c r="M12" s="27">
        <f>VLOOKUP($A12,data!$A:$BY,76,FALSE)</f>
        <v>500</v>
      </c>
      <c r="N12" s="28">
        <f>VLOOKUP($A12,data!$A:$BY,77,FALSE)</f>
        <v>0.15</v>
      </c>
      <c r="O12" s="357"/>
      <c r="P12" s="28">
        <f t="shared" si="0"/>
        <v>0</v>
      </c>
    </row>
    <row r="13" spans="1:16" ht="24.75" customHeight="1" x14ac:dyDescent="0.25">
      <c r="A13" t="s">
        <v>1768</v>
      </c>
      <c r="B13" s="535"/>
      <c r="C13" s="517" t="s">
        <v>1017</v>
      </c>
      <c r="D13" s="77" t="s">
        <v>1014</v>
      </c>
      <c r="E13" s="493" t="s">
        <v>652</v>
      </c>
      <c r="F13" s="487">
        <f>VLOOKUP($A13,data!$A:$BY,69,FALSE)</f>
        <v>0.39</v>
      </c>
      <c r="G13" s="488">
        <f>VLOOKUP($A13,data!$A:$BY,70,FALSE)</f>
        <v>10</v>
      </c>
      <c r="H13" s="489">
        <f>VLOOKUP($A13,data!$A:$BY,71,FALSE)</f>
        <v>0.35</v>
      </c>
      <c r="I13" s="488">
        <f>VLOOKUP($A13,data!$A:$BY,72,FALSE)</f>
        <v>50</v>
      </c>
      <c r="J13" s="489">
        <f>VLOOKUP($A13,data!$A:$BY,73,FALSE)</f>
        <v>0.3</v>
      </c>
      <c r="K13" s="488">
        <f>VLOOKUP($A13,data!$A:$BY,74,FALSE)</f>
        <v>100</v>
      </c>
      <c r="L13" s="489">
        <f>VLOOKUP($A13,data!$A:$BY,75,FALSE)</f>
        <v>0.25</v>
      </c>
      <c r="M13" s="488">
        <f>VLOOKUP($A13,data!$A:$BY,76,FALSE)</f>
        <v>800</v>
      </c>
      <c r="N13" s="489">
        <f>VLOOKUP($A13,data!$A:$BY,77,FALSE)</f>
        <v>0.15</v>
      </c>
      <c r="O13" s="494"/>
      <c r="P13" s="489">
        <f t="shared" si="0"/>
        <v>0</v>
      </c>
    </row>
    <row r="14" spans="1:16" ht="24.75" customHeight="1" thickBot="1" x14ac:dyDescent="0.3">
      <c r="A14" t="s">
        <v>1771</v>
      </c>
      <c r="B14" s="567"/>
      <c r="C14" s="570"/>
      <c r="D14" s="24" t="s">
        <v>1016</v>
      </c>
      <c r="E14" s="25" t="s">
        <v>653</v>
      </c>
      <c r="F14" s="26">
        <f>VLOOKUP($A14,data!$A:$BY,69,FALSE)</f>
        <v>0.39</v>
      </c>
      <c r="G14" s="27">
        <f>VLOOKUP($A14,data!$A:$BY,70,FALSE)</f>
        <v>10</v>
      </c>
      <c r="H14" s="28">
        <f>VLOOKUP($A14,data!$A:$BY,71,FALSE)</f>
        <v>0.35</v>
      </c>
      <c r="I14" s="27">
        <f>VLOOKUP($A14,data!$A:$BY,72,FALSE)</f>
        <v>50</v>
      </c>
      <c r="J14" s="28">
        <f>VLOOKUP($A14,data!$A:$BY,73,FALSE)</f>
        <v>0.3</v>
      </c>
      <c r="K14" s="27">
        <f>VLOOKUP($A14,data!$A:$BY,74,FALSE)</f>
        <v>100</v>
      </c>
      <c r="L14" s="28">
        <f>VLOOKUP($A14,data!$A:$BY,75,FALSE)</f>
        <v>0.25</v>
      </c>
      <c r="M14" s="27">
        <f>VLOOKUP($A14,data!$A:$BY,76,FALSE)</f>
        <v>800</v>
      </c>
      <c r="N14" s="28">
        <f>VLOOKUP($A14,data!$A:$BY,77,FALSE)</f>
        <v>0.15</v>
      </c>
      <c r="O14" s="357"/>
      <c r="P14" s="28">
        <f t="shared" si="0"/>
        <v>0</v>
      </c>
    </row>
    <row r="15" spans="1:16" ht="24.75" customHeight="1" x14ac:dyDescent="0.25">
      <c r="A15" t="s">
        <v>1774</v>
      </c>
      <c r="B15" s="535"/>
      <c r="C15" s="517" t="s">
        <v>1025</v>
      </c>
      <c r="D15" s="77" t="s">
        <v>1014</v>
      </c>
      <c r="E15" s="493" t="s">
        <v>666</v>
      </c>
      <c r="F15" s="487">
        <f>VLOOKUP($A15,data!$A:$BY,69,FALSE)</f>
        <v>0.39</v>
      </c>
      <c r="G15" s="488">
        <f>VLOOKUP($A15,data!$A:$BY,70,FALSE)</f>
        <v>10</v>
      </c>
      <c r="H15" s="489">
        <f>VLOOKUP($A15,data!$A:$BY,71,FALSE)</f>
        <v>0.35</v>
      </c>
      <c r="I15" s="488">
        <f>VLOOKUP($A15,data!$A:$BY,72,FALSE)</f>
        <v>100</v>
      </c>
      <c r="J15" s="489">
        <f>VLOOKUP($A15,data!$A:$BY,73,FALSE)</f>
        <v>0.3</v>
      </c>
      <c r="K15" s="488">
        <f>VLOOKUP($A15,data!$A:$BY,74,FALSE)</f>
        <v>300</v>
      </c>
      <c r="L15" s="489">
        <f>VLOOKUP($A15,data!$A:$BY,75,FALSE)</f>
        <v>0.17</v>
      </c>
      <c r="M15" s="488">
        <f>VLOOKUP($A15,data!$A:$BY,76,FALSE)</f>
        <v>300</v>
      </c>
      <c r="N15" s="489">
        <f>VLOOKUP($A15,data!$A:$BY,77,FALSE)</f>
        <v>0.17</v>
      </c>
      <c r="O15" s="494"/>
      <c r="P15" s="489">
        <f t="shared" si="0"/>
        <v>0</v>
      </c>
    </row>
    <row r="16" spans="1:16" ht="24.75" customHeight="1" thickBot="1" x14ac:dyDescent="0.3">
      <c r="A16" t="s">
        <v>1775</v>
      </c>
      <c r="B16" s="567"/>
      <c r="C16" s="570"/>
      <c r="D16" s="24" t="s">
        <v>1016</v>
      </c>
      <c r="E16" s="25" t="s">
        <v>667</v>
      </c>
      <c r="F16" s="26">
        <f>VLOOKUP($A16,data!$A:$BY,69,FALSE)</f>
        <v>0.39</v>
      </c>
      <c r="G16" s="27">
        <f>VLOOKUP($A16,data!$A:$BY,70,FALSE)</f>
        <v>10</v>
      </c>
      <c r="H16" s="28">
        <f>VLOOKUP($A16,data!$A:$BY,71,FALSE)</f>
        <v>0.35</v>
      </c>
      <c r="I16" s="27">
        <f>VLOOKUP($A16,data!$A:$BY,72,FALSE)</f>
        <v>100</v>
      </c>
      <c r="J16" s="28">
        <f>VLOOKUP($A16,data!$A:$BY,73,FALSE)</f>
        <v>0.3</v>
      </c>
      <c r="K16" s="27">
        <f>VLOOKUP($A16,data!$A:$BY,74,FALSE)</f>
        <v>300</v>
      </c>
      <c r="L16" s="28">
        <f>VLOOKUP($A16,data!$A:$BY,75,FALSE)</f>
        <v>0.17</v>
      </c>
      <c r="M16" s="27">
        <f>VLOOKUP($A16,data!$A:$BY,76,FALSE)</f>
        <v>300</v>
      </c>
      <c r="N16" s="28">
        <f>VLOOKUP($A16,data!$A:$BY,77,FALSE)</f>
        <v>0.17</v>
      </c>
      <c r="O16" s="357"/>
      <c r="P16" s="28">
        <f t="shared" si="0"/>
        <v>0</v>
      </c>
    </row>
    <row r="17" spans="1:16" ht="24.75" customHeight="1" x14ac:dyDescent="0.25">
      <c r="A17" t="s">
        <v>1782</v>
      </c>
      <c r="B17" s="535"/>
      <c r="C17" s="517" t="s">
        <v>1021</v>
      </c>
      <c r="D17" s="77" t="s">
        <v>1014</v>
      </c>
      <c r="E17" s="493" t="s">
        <v>658</v>
      </c>
      <c r="F17" s="487">
        <f>VLOOKUP($A17,data!$A:$BY,69,FALSE)</f>
        <v>0.65</v>
      </c>
      <c r="G17" s="488">
        <f>VLOOKUP($A17,data!$A:$BY,70,FALSE)</f>
        <v>10</v>
      </c>
      <c r="H17" s="489">
        <f>VLOOKUP($A17,data!$A:$BY,71,FALSE)</f>
        <v>0.59</v>
      </c>
      <c r="I17" s="488">
        <f>VLOOKUP($A17,data!$A:$BY,72,FALSE)</f>
        <v>25</v>
      </c>
      <c r="J17" s="489">
        <f>VLOOKUP($A17,data!$A:$BY,73,FALSE)</f>
        <v>0.55000000000000004</v>
      </c>
      <c r="K17" s="488">
        <f>VLOOKUP($A17,data!$A:$BY,74,FALSE)</f>
        <v>100</v>
      </c>
      <c r="L17" s="489">
        <f>VLOOKUP($A17,data!$A:$BY,75,FALSE)</f>
        <v>0.45</v>
      </c>
      <c r="M17" s="488">
        <f>VLOOKUP($A17,data!$A:$BY,76,FALSE)</f>
        <v>600</v>
      </c>
      <c r="N17" s="489">
        <f>VLOOKUP($A17,data!$A:$BY,77,FALSE)</f>
        <v>0.36499999999999999</v>
      </c>
      <c r="O17" s="494"/>
      <c r="P17" s="489">
        <f t="shared" si="0"/>
        <v>0</v>
      </c>
    </row>
    <row r="18" spans="1:16" ht="24.75" customHeight="1" thickBot="1" x14ac:dyDescent="0.3">
      <c r="A18" t="s">
        <v>1784</v>
      </c>
      <c r="B18" s="567"/>
      <c r="C18" s="570"/>
      <c r="D18" s="24" t="s">
        <v>1016</v>
      </c>
      <c r="E18" s="25" t="s">
        <v>659</v>
      </c>
      <c r="F18" s="26">
        <f>VLOOKUP($A18,data!$A:$BY,69,FALSE)</f>
        <v>0.65</v>
      </c>
      <c r="G18" s="27">
        <f>VLOOKUP($A18,data!$A:$BY,70,FALSE)</f>
        <v>10</v>
      </c>
      <c r="H18" s="28">
        <f>VLOOKUP($A18,data!$A:$BY,71,FALSE)</f>
        <v>0.59</v>
      </c>
      <c r="I18" s="27">
        <f>VLOOKUP($A18,data!$A:$BY,72,FALSE)</f>
        <v>25</v>
      </c>
      <c r="J18" s="28">
        <f>VLOOKUP($A18,data!$A:$BY,73,FALSE)</f>
        <v>0.55000000000000004</v>
      </c>
      <c r="K18" s="27">
        <f>VLOOKUP($A18,data!$A:$BY,74,FALSE)</f>
        <v>100</v>
      </c>
      <c r="L18" s="28">
        <f>VLOOKUP($A18,data!$A:$BY,75,FALSE)</f>
        <v>0.45</v>
      </c>
      <c r="M18" s="27">
        <f>VLOOKUP($A18,data!$A:$BY,76,FALSE)</f>
        <v>600</v>
      </c>
      <c r="N18" s="28">
        <f>VLOOKUP($A18,data!$A:$BY,77,FALSE)</f>
        <v>0.36499999999999999</v>
      </c>
      <c r="O18" s="357"/>
      <c r="P18" s="28">
        <f t="shared" si="0"/>
        <v>0</v>
      </c>
    </row>
    <row r="19" spans="1:16" ht="24.75" customHeight="1" x14ac:dyDescent="0.25">
      <c r="A19" t="s">
        <v>1783</v>
      </c>
      <c r="B19" s="535"/>
      <c r="C19" s="517" t="s">
        <v>1022</v>
      </c>
      <c r="D19" s="77" t="s">
        <v>1014</v>
      </c>
      <c r="E19" s="493" t="s">
        <v>660</v>
      </c>
      <c r="F19" s="487">
        <f>VLOOKUP($A19,data!$A:$BY,69,FALSE)</f>
        <v>0.65</v>
      </c>
      <c r="G19" s="488">
        <f>VLOOKUP($A19,data!$A:$BY,70,FALSE)</f>
        <v>10</v>
      </c>
      <c r="H19" s="489">
        <f>VLOOKUP($A19,data!$A:$BY,71,FALSE)</f>
        <v>0.59</v>
      </c>
      <c r="I19" s="488">
        <f>VLOOKUP($A19,data!$A:$BY,72,FALSE)</f>
        <v>25</v>
      </c>
      <c r="J19" s="489">
        <f>VLOOKUP($A19,data!$A:$BY,73,FALSE)</f>
        <v>0.55000000000000004</v>
      </c>
      <c r="K19" s="488">
        <f>VLOOKUP($A19,data!$A:$BY,74,FALSE)</f>
        <v>100</v>
      </c>
      <c r="L19" s="489">
        <f>VLOOKUP($A19,data!$A:$BY,75,FALSE)</f>
        <v>0.45</v>
      </c>
      <c r="M19" s="488">
        <f>VLOOKUP($A19,data!$A:$BY,76,FALSE)</f>
        <v>400</v>
      </c>
      <c r="N19" s="489">
        <f>VLOOKUP($A19,data!$A:$BY,77,FALSE)</f>
        <v>0.36499999999999999</v>
      </c>
      <c r="O19" s="494"/>
      <c r="P19" s="489">
        <f t="shared" si="0"/>
        <v>0</v>
      </c>
    </row>
    <row r="20" spans="1:16" ht="24.75" customHeight="1" thickBot="1" x14ac:dyDescent="0.3">
      <c r="A20" t="s">
        <v>1785</v>
      </c>
      <c r="B20" s="567"/>
      <c r="C20" s="570"/>
      <c r="D20" s="24" t="s">
        <v>1016</v>
      </c>
      <c r="E20" s="25" t="s">
        <v>661</v>
      </c>
      <c r="F20" s="26">
        <f>VLOOKUP($A20,data!$A:$BY,69,FALSE)</f>
        <v>0.65</v>
      </c>
      <c r="G20" s="27">
        <f>VLOOKUP($A20,data!$A:$BY,70,FALSE)</f>
        <v>10</v>
      </c>
      <c r="H20" s="28">
        <f>VLOOKUP($A20,data!$A:$BY,71,FALSE)</f>
        <v>0.59</v>
      </c>
      <c r="I20" s="27">
        <f>VLOOKUP($A20,data!$A:$BY,72,FALSE)</f>
        <v>25</v>
      </c>
      <c r="J20" s="28">
        <f>VLOOKUP($A20,data!$A:$BY,73,FALSE)</f>
        <v>0.55000000000000004</v>
      </c>
      <c r="K20" s="27">
        <f>VLOOKUP($A20,data!$A:$BY,74,FALSE)</f>
        <v>100</v>
      </c>
      <c r="L20" s="28">
        <f>VLOOKUP($A20,data!$A:$BY,75,FALSE)</f>
        <v>0.45</v>
      </c>
      <c r="M20" s="27">
        <f>VLOOKUP($A20,data!$A:$BY,76,FALSE)</f>
        <v>400</v>
      </c>
      <c r="N20" s="28">
        <f>VLOOKUP($A20,data!$A:$BY,77,FALSE)</f>
        <v>0.36499999999999999</v>
      </c>
      <c r="O20" s="357"/>
      <c r="P20" s="28">
        <f t="shared" si="0"/>
        <v>0</v>
      </c>
    </row>
    <row r="21" spans="1:16" ht="24.75" customHeight="1" x14ac:dyDescent="0.25">
      <c r="A21" t="s">
        <v>1777</v>
      </c>
      <c r="B21" s="535"/>
      <c r="C21" s="517" t="s">
        <v>1023</v>
      </c>
      <c r="D21" s="77" t="s">
        <v>1014</v>
      </c>
      <c r="E21" s="493" t="s">
        <v>662</v>
      </c>
      <c r="F21" s="487">
        <f>VLOOKUP($A21,data!$A:$BY,69,FALSE)</f>
        <v>0.78</v>
      </c>
      <c r="G21" s="488">
        <f>VLOOKUP($A21,data!$A:$BY,70,FALSE)</f>
        <v>10</v>
      </c>
      <c r="H21" s="489">
        <f>VLOOKUP($A21,data!$A:$BY,71,FALSE)</f>
        <v>0.7</v>
      </c>
      <c r="I21" s="488">
        <f>VLOOKUP($A21,data!$A:$BY,72,FALSE)</f>
        <v>50</v>
      </c>
      <c r="J21" s="489">
        <f>VLOOKUP($A21,data!$A:$BY,73,FALSE)</f>
        <v>0.6</v>
      </c>
      <c r="K21" s="488">
        <f>VLOOKUP($A21,data!$A:$BY,74,FALSE)</f>
        <v>100</v>
      </c>
      <c r="L21" s="489">
        <f>VLOOKUP($A21,data!$A:$BY,75,FALSE)</f>
        <v>0.45</v>
      </c>
      <c r="M21" s="488">
        <f>VLOOKUP($A21,data!$A:$BY,76,FALSE)</f>
        <v>500</v>
      </c>
      <c r="N21" s="489">
        <f>VLOOKUP($A21,data!$A:$BY,77,FALSE)</f>
        <v>0.3</v>
      </c>
      <c r="O21" s="494"/>
      <c r="P21" s="489">
        <f t="shared" si="0"/>
        <v>0</v>
      </c>
    </row>
    <row r="22" spans="1:16" ht="24.75" customHeight="1" thickBot="1" x14ac:dyDescent="0.3">
      <c r="A22" t="s">
        <v>1779</v>
      </c>
      <c r="B22" s="567"/>
      <c r="C22" s="570"/>
      <c r="D22" s="24" t="s">
        <v>1016</v>
      </c>
      <c r="E22" s="25" t="s">
        <v>663</v>
      </c>
      <c r="F22" s="26">
        <f>VLOOKUP($A22,data!$A:$BY,69,FALSE)</f>
        <v>0.78</v>
      </c>
      <c r="G22" s="27">
        <f>VLOOKUP($A22,data!$A:$BY,70,FALSE)</f>
        <v>10</v>
      </c>
      <c r="H22" s="28">
        <f>VLOOKUP($A22,data!$A:$BY,71,FALSE)</f>
        <v>0.7</v>
      </c>
      <c r="I22" s="27">
        <f>VLOOKUP($A22,data!$A:$BY,72,FALSE)</f>
        <v>50</v>
      </c>
      <c r="J22" s="28">
        <f>VLOOKUP($A22,data!$A:$BY,73,FALSE)</f>
        <v>0.6</v>
      </c>
      <c r="K22" s="27">
        <f>VLOOKUP($A22,data!$A:$BY,74,FALSE)</f>
        <v>100</v>
      </c>
      <c r="L22" s="28">
        <f>VLOOKUP($A22,data!$A:$BY,75,FALSE)</f>
        <v>0.45</v>
      </c>
      <c r="M22" s="27">
        <f>VLOOKUP($A22,data!$A:$BY,76,FALSE)</f>
        <v>500</v>
      </c>
      <c r="N22" s="28">
        <f>VLOOKUP($A22,data!$A:$BY,77,FALSE)</f>
        <v>0.3</v>
      </c>
      <c r="O22" s="357"/>
      <c r="P22" s="28">
        <f t="shared" si="0"/>
        <v>0</v>
      </c>
    </row>
    <row r="23" spans="1:16" ht="24.75" customHeight="1" x14ac:dyDescent="0.25">
      <c r="A23" t="s">
        <v>1776</v>
      </c>
      <c r="B23" s="535"/>
      <c r="C23" s="517" t="s">
        <v>1024</v>
      </c>
      <c r="D23" s="77" t="s">
        <v>1014</v>
      </c>
      <c r="E23" s="493" t="s">
        <v>664</v>
      </c>
      <c r="F23" s="487">
        <f>VLOOKUP($A23,data!$A:$BY,69,FALSE)</f>
        <v>0.78</v>
      </c>
      <c r="G23" s="488">
        <f>VLOOKUP($A23,data!$A:$BY,70,FALSE)</f>
        <v>10</v>
      </c>
      <c r="H23" s="489">
        <f>VLOOKUP($A23,data!$A:$BY,71,FALSE)</f>
        <v>0.7</v>
      </c>
      <c r="I23" s="488">
        <f>VLOOKUP($A23,data!$A:$BY,72,FALSE)</f>
        <v>50</v>
      </c>
      <c r="J23" s="489">
        <f>VLOOKUP($A23,data!$A:$BY,73,FALSE)</f>
        <v>0.6</v>
      </c>
      <c r="K23" s="488">
        <f>VLOOKUP($A23,data!$A:$BY,74,FALSE)</f>
        <v>100</v>
      </c>
      <c r="L23" s="489">
        <f>VLOOKUP($A23,data!$A:$BY,75,FALSE)</f>
        <v>0.45</v>
      </c>
      <c r="M23" s="488">
        <f>VLOOKUP($A23,data!$A:$BY,76,FALSE)</f>
        <v>500</v>
      </c>
      <c r="N23" s="489">
        <f>VLOOKUP($A23,data!$A:$BY,77,FALSE)</f>
        <v>0.3</v>
      </c>
      <c r="O23" s="494"/>
      <c r="P23" s="489">
        <f t="shared" si="0"/>
        <v>0</v>
      </c>
    </row>
    <row r="24" spans="1:16" ht="24.75" customHeight="1" thickBot="1" x14ac:dyDescent="0.3">
      <c r="A24" t="s">
        <v>1778</v>
      </c>
      <c r="B24" s="567"/>
      <c r="C24" s="570"/>
      <c r="D24" s="24" t="s">
        <v>1016</v>
      </c>
      <c r="E24" s="25" t="s">
        <v>665</v>
      </c>
      <c r="F24" s="26">
        <f>VLOOKUP($A24,data!$A:$BY,69,FALSE)</f>
        <v>0.78</v>
      </c>
      <c r="G24" s="27">
        <f>VLOOKUP($A24,data!$A:$BY,70,FALSE)</f>
        <v>10</v>
      </c>
      <c r="H24" s="28">
        <f>VLOOKUP($A24,data!$A:$BY,71,FALSE)</f>
        <v>0.7</v>
      </c>
      <c r="I24" s="27">
        <f>VLOOKUP($A24,data!$A:$BY,72,FALSE)</f>
        <v>50</v>
      </c>
      <c r="J24" s="28">
        <f>VLOOKUP($A24,data!$A:$BY,73,FALSE)</f>
        <v>0.6</v>
      </c>
      <c r="K24" s="27">
        <f>VLOOKUP($A24,data!$A:$BY,74,FALSE)</f>
        <v>100</v>
      </c>
      <c r="L24" s="28">
        <f>VLOOKUP($A24,data!$A:$BY,75,FALSE)</f>
        <v>0.45</v>
      </c>
      <c r="M24" s="27">
        <f>VLOOKUP($A24,data!$A:$BY,76,FALSE)</f>
        <v>500</v>
      </c>
      <c r="N24" s="28">
        <f>VLOOKUP($A24,data!$A:$BY,77,FALSE)</f>
        <v>0.3</v>
      </c>
      <c r="O24" s="357"/>
      <c r="P24" s="28">
        <f t="shared" si="0"/>
        <v>0</v>
      </c>
    </row>
  </sheetData>
  <sheetProtection algorithmName="SHA-512" hashValue="8sOBVt7O4QWIRgqEOX+zHEQ5AKsa2ijRlfO0QjAdoclXxTRtiJnj8Wf9DQgN2nQN7NXIYYyUL1ox/3RzfUuDnQ==" saltValue="M6Wo2EGR1LfhTND/NrwLwA==" spinCount="100000" sheet="1" objects="1" scenarios="1" selectLockedCells="1"/>
  <mergeCells count="26">
    <mergeCell ref="M3:N3"/>
    <mergeCell ref="C9:C10"/>
    <mergeCell ref="B9:B10"/>
    <mergeCell ref="F3:F4"/>
    <mergeCell ref="B3:E3"/>
    <mergeCell ref="B7:B8"/>
    <mergeCell ref="C7:C8"/>
    <mergeCell ref="G3:H3"/>
    <mergeCell ref="I3:J3"/>
    <mergeCell ref="K3:L3"/>
    <mergeCell ref="P3:P4"/>
    <mergeCell ref="B23:B24"/>
    <mergeCell ref="C23:C24"/>
    <mergeCell ref="B15:B16"/>
    <mergeCell ref="C15:C16"/>
    <mergeCell ref="O3:O4"/>
    <mergeCell ref="B17:B18"/>
    <mergeCell ref="C17:C18"/>
    <mergeCell ref="B19:B20"/>
    <mergeCell ref="C19:C20"/>
    <mergeCell ref="B21:B22"/>
    <mergeCell ref="C21:C22"/>
    <mergeCell ref="B11:B12"/>
    <mergeCell ref="C11:C12"/>
    <mergeCell ref="B13:B14"/>
    <mergeCell ref="C13:C14"/>
  </mergeCells>
  <dataValidations count="1">
    <dataValidation type="whole" operator="greaterThan" allowBlank="1" showInputMessage="1" showErrorMessage="1" sqref="O5:O24">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20"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5703125" customWidth="1"/>
    <col min="3" max="3" width="22" customWidth="1"/>
    <col min="4" max="4" width="13.42578125" customWidth="1"/>
    <col min="5" max="5" width="15.710937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16" ht="16.5" x14ac:dyDescent="0.25">
      <c r="A1" s="325">
        <f>SUM(P5:P15)</f>
        <v>0</v>
      </c>
      <c r="B1" s="11" t="s">
        <v>1047</v>
      </c>
      <c r="C1" s="10"/>
    </row>
    <row r="2" spans="1:16" ht="15.75" thickBot="1" x14ac:dyDescent="0.3">
      <c r="A2" s="321">
        <f>SUM(O5:O15)</f>
        <v>0</v>
      </c>
      <c r="B2" s="2"/>
    </row>
    <row r="3" spans="1:16" ht="19.5" customHeight="1" x14ac:dyDescent="0.25">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6"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6" ht="24.75" customHeight="1" x14ac:dyDescent="0.25">
      <c r="A5" t="s">
        <v>174</v>
      </c>
      <c r="B5" s="571"/>
      <c r="C5" s="520" t="s">
        <v>1043</v>
      </c>
      <c r="D5" s="130" t="s">
        <v>1040</v>
      </c>
      <c r="E5" s="61" t="s">
        <v>668</v>
      </c>
      <c r="F5" s="32">
        <f>VLOOKUP($A5,data!$A:$BY,69,FALSE)</f>
        <v>1.29</v>
      </c>
      <c r="G5" s="33">
        <f>VLOOKUP($A5,data!$A:$BY,70,FALSE)</f>
        <v>5</v>
      </c>
      <c r="H5" s="34">
        <f>VLOOKUP($A5,data!$A:$BY,71,FALSE)</f>
        <v>0.98</v>
      </c>
      <c r="I5" s="33">
        <f>VLOOKUP($A5,data!$A:$BY,72,FALSE)</f>
        <v>10</v>
      </c>
      <c r="J5" s="34">
        <f>VLOOKUP($A5,data!$A:$BY,73,FALSE)</f>
        <v>0.76</v>
      </c>
      <c r="K5" s="33">
        <f>VLOOKUP($A5,data!$A:$BY,74,FALSE)</f>
        <v>15</v>
      </c>
      <c r="L5" s="34">
        <f>VLOOKUP($A5,data!$A:$BY,75,FALSE)</f>
        <v>0.68</v>
      </c>
      <c r="M5" s="33">
        <f>VLOOKUP($A5,data!$A:$BY,76,FALSE)</f>
        <v>15</v>
      </c>
      <c r="N5" s="34">
        <f>VLOOKUP($A5,data!$A:$BY,77,FALSE)</f>
        <v>0.68</v>
      </c>
      <c r="O5" s="326"/>
      <c r="P5" s="34">
        <f t="shared" ref="P5:P15" si="0">IF(O5=0,0,IF(O5&gt;(M5-1),(N5*O5),IF(O5&gt;(K5-1),(L5*O5),IF(O5&gt;(I5-1),(J5*O5),IF(O5&gt;(G5-1),(H5*O5),F5*O5)))))</f>
        <v>0</v>
      </c>
    </row>
    <row r="6" spans="1:16" ht="24.75" customHeight="1" thickBot="1" x14ac:dyDescent="0.3">
      <c r="A6" t="s">
        <v>175</v>
      </c>
      <c r="B6" s="567"/>
      <c r="C6" s="502"/>
      <c r="D6" s="24" t="s">
        <v>1041</v>
      </c>
      <c r="E6" s="25" t="s">
        <v>735</v>
      </c>
      <c r="F6" s="26">
        <f>VLOOKUP($A6,data!$A:$BY,69,FALSE)</f>
        <v>1.29</v>
      </c>
      <c r="G6" s="27">
        <f>VLOOKUP($A6,data!$A:$BY,70,FALSE)</f>
        <v>5</v>
      </c>
      <c r="H6" s="28">
        <f>VLOOKUP($A6,data!$A:$BY,71,FALSE)</f>
        <v>0.98</v>
      </c>
      <c r="I6" s="27">
        <f>VLOOKUP($A6,data!$A:$BY,72,FALSE)</f>
        <v>10</v>
      </c>
      <c r="J6" s="28">
        <f>VLOOKUP($A6,data!$A:$BY,73,FALSE)</f>
        <v>0.76</v>
      </c>
      <c r="K6" s="27">
        <f>VLOOKUP($A6,data!$A:$BY,74,FALSE)</f>
        <v>15</v>
      </c>
      <c r="L6" s="28">
        <f>VLOOKUP($A6,data!$A:$BY,75,FALSE)</f>
        <v>0.68</v>
      </c>
      <c r="M6" s="27">
        <f>VLOOKUP($A6,data!$A:$BY,76,FALSE)</f>
        <v>15</v>
      </c>
      <c r="N6" s="28">
        <f>VLOOKUP($A6,data!$A:$BY,77,FALSE)</f>
        <v>0.68</v>
      </c>
      <c r="O6" s="357"/>
      <c r="P6" s="28">
        <f t="shared" si="0"/>
        <v>0</v>
      </c>
    </row>
    <row r="7" spans="1:16" ht="24.75" customHeight="1" x14ac:dyDescent="0.25">
      <c r="A7" t="s">
        <v>172</v>
      </c>
      <c r="B7" s="535"/>
      <c r="C7" s="503" t="s">
        <v>1044</v>
      </c>
      <c r="D7" s="39" t="s">
        <v>1040</v>
      </c>
      <c r="E7" s="37" t="s">
        <v>669</v>
      </c>
      <c r="F7" s="32">
        <f>VLOOKUP($A7,data!$A:$BY,69,FALSE)</f>
        <v>1.29</v>
      </c>
      <c r="G7" s="33">
        <f>VLOOKUP($A7,data!$A:$BY,70,FALSE)</f>
        <v>5</v>
      </c>
      <c r="H7" s="34">
        <f>VLOOKUP($A7,data!$A:$BY,71,FALSE)</f>
        <v>0.98</v>
      </c>
      <c r="I7" s="33">
        <f>VLOOKUP($A7,data!$A:$BY,72,FALSE)</f>
        <v>10</v>
      </c>
      <c r="J7" s="34">
        <f>VLOOKUP($A7,data!$A:$BY,73,FALSE)</f>
        <v>0.76</v>
      </c>
      <c r="K7" s="33">
        <f>VLOOKUP($A7,data!$A:$BY,74,FALSE)</f>
        <v>15</v>
      </c>
      <c r="L7" s="34">
        <f>VLOOKUP($A7,data!$A:$BY,75,FALSE)</f>
        <v>0.68</v>
      </c>
      <c r="M7" s="33">
        <f>VLOOKUP($A7,data!$A:$BY,76,FALSE)</f>
        <v>15</v>
      </c>
      <c r="N7" s="35">
        <f>VLOOKUP($A7,data!$A:$BY,77,FALSE)</f>
        <v>0.68</v>
      </c>
      <c r="O7" s="343"/>
      <c r="P7" s="38">
        <f t="shared" si="0"/>
        <v>0</v>
      </c>
    </row>
    <row r="8" spans="1:16" ht="24.75" customHeight="1" thickBot="1" x14ac:dyDescent="0.3">
      <c r="A8" t="s">
        <v>173</v>
      </c>
      <c r="B8" s="567"/>
      <c r="C8" s="504"/>
      <c r="D8" s="24" t="s">
        <v>1041</v>
      </c>
      <c r="E8" s="25" t="s">
        <v>736</v>
      </c>
      <c r="F8" s="26">
        <f>VLOOKUP($A8,data!$A:$BY,69,FALSE)</f>
        <v>1.29</v>
      </c>
      <c r="G8" s="27">
        <f>VLOOKUP($A8,data!$A:$BY,70,FALSE)</f>
        <v>5</v>
      </c>
      <c r="H8" s="28">
        <f>VLOOKUP($A8,data!$A:$BY,71,FALSE)</f>
        <v>0.98</v>
      </c>
      <c r="I8" s="27">
        <f>VLOOKUP($A8,data!$A:$BY,72,FALSE)</f>
        <v>10</v>
      </c>
      <c r="J8" s="28">
        <f>VLOOKUP($A8,data!$A:$BY,73,FALSE)</f>
        <v>0.76</v>
      </c>
      <c r="K8" s="27">
        <f>VLOOKUP($A8,data!$A:$BY,74,FALSE)</f>
        <v>15</v>
      </c>
      <c r="L8" s="28">
        <f>VLOOKUP($A8,data!$A:$BY,75,FALSE)</f>
        <v>0.68</v>
      </c>
      <c r="M8" s="27">
        <f>VLOOKUP($A8,data!$A:$BY,76,FALSE)</f>
        <v>15</v>
      </c>
      <c r="N8" s="29">
        <f>VLOOKUP($A8,data!$A:$BY,77,FALSE)</f>
        <v>0.68</v>
      </c>
      <c r="O8" s="357"/>
      <c r="P8" s="28">
        <f t="shared" si="0"/>
        <v>0</v>
      </c>
    </row>
    <row r="9" spans="1:16" ht="24.75" customHeight="1" x14ac:dyDescent="0.25">
      <c r="A9" t="s">
        <v>170</v>
      </c>
      <c r="B9" s="535"/>
      <c r="C9" s="501" t="s">
        <v>1042</v>
      </c>
      <c r="D9" s="39" t="s">
        <v>1040</v>
      </c>
      <c r="E9" s="37" t="s">
        <v>673</v>
      </c>
      <c r="F9" s="32">
        <f>VLOOKUP($A9,data!$A:$BY,69,FALSE)</f>
        <v>1.05</v>
      </c>
      <c r="G9" s="33">
        <f>VLOOKUP($A9,data!$A:$BY,70,FALSE)</f>
        <v>5</v>
      </c>
      <c r="H9" s="34">
        <f>VLOOKUP($A9,data!$A:$BY,71,FALSE)</f>
        <v>0.84</v>
      </c>
      <c r="I9" s="33">
        <f>VLOOKUP($A9,data!$A:$BY,72,FALSE)</f>
        <v>10</v>
      </c>
      <c r="J9" s="34">
        <f>VLOOKUP($A9,data!$A:$BY,73,FALSE)</f>
        <v>0.76</v>
      </c>
      <c r="K9" s="33">
        <f>VLOOKUP($A9,data!$A:$BY,74,FALSE)</f>
        <v>15</v>
      </c>
      <c r="L9" s="34">
        <f>VLOOKUP($A9,data!$A:$BY,75,FALSE)</f>
        <v>0.68</v>
      </c>
      <c r="M9" s="33">
        <f>VLOOKUP($A9,data!$A:$BY,76,FALSE)</f>
        <v>15</v>
      </c>
      <c r="N9" s="34">
        <f>VLOOKUP($A9,data!$A:$BY,77,FALSE)</f>
        <v>0.68</v>
      </c>
      <c r="O9" s="326"/>
      <c r="P9" s="34">
        <f t="shared" si="0"/>
        <v>0</v>
      </c>
    </row>
    <row r="10" spans="1:16" ht="24.75" customHeight="1" thickBot="1" x14ac:dyDescent="0.3">
      <c r="A10" t="s">
        <v>171</v>
      </c>
      <c r="B10" s="567"/>
      <c r="C10" s="502"/>
      <c r="D10" s="24" t="s">
        <v>1041</v>
      </c>
      <c r="E10" s="25" t="s">
        <v>740</v>
      </c>
      <c r="F10" s="26">
        <f>VLOOKUP($A10,data!$A:$BY,69,FALSE)</f>
        <v>1.05</v>
      </c>
      <c r="G10" s="27">
        <f>VLOOKUP($A10,data!$A:$BY,70,FALSE)</f>
        <v>5</v>
      </c>
      <c r="H10" s="28">
        <f>VLOOKUP($A10,data!$A:$BY,71,FALSE)</f>
        <v>0.84</v>
      </c>
      <c r="I10" s="27">
        <f>VLOOKUP($A10,data!$A:$BY,72,FALSE)</f>
        <v>10</v>
      </c>
      <c r="J10" s="28">
        <f>VLOOKUP($A10,data!$A:$BY,73,FALSE)</f>
        <v>0.76</v>
      </c>
      <c r="K10" s="27">
        <f>VLOOKUP($A10,data!$A:$BY,74,FALSE)</f>
        <v>15</v>
      </c>
      <c r="L10" s="28">
        <f>VLOOKUP($A10,data!$A:$BY,75,FALSE)</f>
        <v>0.68</v>
      </c>
      <c r="M10" s="27">
        <f>VLOOKUP($A10,data!$A:$BY,76,FALSE)</f>
        <v>15</v>
      </c>
      <c r="N10" s="28">
        <f>VLOOKUP($A10,data!$A:$BY,77,FALSE)</f>
        <v>0.68</v>
      </c>
      <c r="O10" s="357"/>
      <c r="P10" s="28">
        <f t="shared" si="0"/>
        <v>0</v>
      </c>
    </row>
    <row r="11" spans="1:16" ht="26.85" customHeight="1" x14ac:dyDescent="0.25">
      <c r="A11" t="s">
        <v>177</v>
      </c>
      <c r="B11" s="535"/>
      <c r="C11" s="503" t="s">
        <v>1045</v>
      </c>
      <c r="D11" s="39" t="s">
        <v>1040</v>
      </c>
      <c r="E11" s="37" t="s">
        <v>679</v>
      </c>
      <c r="F11" s="32">
        <f>VLOOKUP($A11,data!$A:$BY,69,FALSE)</f>
        <v>1.79</v>
      </c>
      <c r="G11" s="33">
        <f>VLOOKUP($A11,data!$A:$BY,70,FALSE)</f>
        <v>5</v>
      </c>
      <c r="H11" s="34">
        <f>VLOOKUP($A11,data!$A:$BY,71,FALSE)</f>
        <v>1.29</v>
      </c>
      <c r="I11" s="33">
        <f>VLOOKUP($A11,data!$A:$BY,72,FALSE)</f>
        <v>10</v>
      </c>
      <c r="J11" s="34">
        <f>VLOOKUP($A11,data!$A:$BY,73,FALSE)</f>
        <v>0.99</v>
      </c>
      <c r="K11" s="33">
        <f>VLOOKUP($A11,data!$A:$BY,74,FALSE)</f>
        <v>15</v>
      </c>
      <c r="L11" s="34">
        <f>VLOOKUP($A11,data!$A:$BY,75,FALSE)</f>
        <v>0.745</v>
      </c>
      <c r="M11" s="33">
        <f>VLOOKUP($A11,data!$A:$BY,76,FALSE)</f>
        <v>15</v>
      </c>
      <c r="N11" s="34">
        <f>VLOOKUP($A11,data!$A:$BY,77,FALSE)</f>
        <v>0.745</v>
      </c>
      <c r="O11" s="326"/>
      <c r="P11" s="34">
        <f t="shared" si="0"/>
        <v>0</v>
      </c>
    </row>
    <row r="12" spans="1:16" ht="26.85" customHeight="1" thickBot="1" x14ac:dyDescent="0.3">
      <c r="A12" t="s">
        <v>178</v>
      </c>
      <c r="B12" s="567"/>
      <c r="C12" s="504"/>
      <c r="D12" s="24" t="s">
        <v>1041</v>
      </c>
      <c r="E12" s="25" t="s">
        <v>745</v>
      </c>
      <c r="F12" s="26">
        <f>VLOOKUP($A12,data!$A:$BY,69,FALSE)</f>
        <v>1.79</v>
      </c>
      <c r="G12" s="27">
        <f>VLOOKUP($A12,data!$A:$BY,70,FALSE)</f>
        <v>5</v>
      </c>
      <c r="H12" s="28">
        <f>VLOOKUP($A12,data!$A:$BY,71,FALSE)</f>
        <v>1.29</v>
      </c>
      <c r="I12" s="27">
        <f>VLOOKUP($A12,data!$A:$BY,72,FALSE)</f>
        <v>10</v>
      </c>
      <c r="J12" s="28">
        <f>VLOOKUP($A12,data!$A:$BY,73,FALSE)</f>
        <v>0.99</v>
      </c>
      <c r="K12" s="27">
        <f>VLOOKUP($A12,data!$A:$BY,74,FALSE)</f>
        <v>15</v>
      </c>
      <c r="L12" s="28">
        <f>VLOOKUP($A12,data!$A:$BY,75,FALSE)</f>
        <v>0.875</v>
      </c>
      <c r="M12" s="27">
        <f>VLOOKUP($A12,data!$A:$BY,76,FALSE)</f>
        <v>15</v>
      </c>
      <c r="N12" s="28">
        <f>VLOOKUP($A12,data!$A:$BY,77,FALSE)</f>
        <v>0.875</v>
      </c>
      <c r="O12" s="357"/>
      <c r="P12" s="28">
        <f t="shared" si="0"/>
        <v>0</v>
      </c>
    </row>
    <row r="13" spans="1:16" ht="33.6" customHeight="1" x14ac:dyDescent="0.25">
      <c r="A13" t="s">
        <v>179</v>
      </c>
      <c r="B13" s="535"/>
      <c r="C13" s="501" t="s">
        <v>1046</v>
      </c>
      <c r="D13" s="39" t="s">
        <v>1040</v>
      </c>
      <c r="E13" s="37" t="s">
        <v>672</v>
      </c>
      <c r="F13" s="32">
        <f>VLOOKUP($A13,data!$A:$BY,69,FALSE)</f>
        <v>4.79</v>
      </c>
      <c r="G13" s="33">
        <f>VLOOKUP($A13,data!$A:$BY,70,FALSE)</f>
        <v>5</v>
      </c>
      <c r="H13" s="34">
        <f>VLOOKUP($A13,data!$A:$BY,71,FALSE)</f>
        <v>3.69</v>
      </c>
      <c r="I13" s="33">
        <f>VLOOKUP($A13,data!$A:$BY,72,FALSE)</f>
        <v>10</v>
      </c>
      <c r="J13" s="34">
        <f>VLOOKUP($A13,data!$A:$BY,73,FALSE)</f>
        <v>3.63</v>
      </c>
      <c r="K13" s="33">
        <f>VLOOKUP($A13,data!$A:$BY,74,FALSE)</f>
        <v>10</v>
      </c>
      <c r="L13" s="34">
        <f>VLOOKUP($A13,data!$A:$BY,75,FALSE)</f>
        <v>3.63</v>
      </c>
      <c r="M13" s="33">
        <f>VLOOKUP($A13,data!$A:$BY,76,FALSE)</f>
        <v>10</v>
      </c>
      <c r="N13" s="34">
        <f>VLOOKUP($A13,data!$A:$BY,77,FALSE)</f>
        <v>3.63</v>
      </c>
      <c r="O13" s="326"/>
      <c r="P13" s="34">
        <f t="shared" si="0"/>
        <v>0</v>
      </c>
    </row>
    <row r="14" spans="1:16" ht="33.6" customHeight="1" thickBot="1" x14ac:dyDescent="0.3">
      <c r="A14" t="s">
        <v>180</v>
      </c>
      <c r="B14" s="567"/>
      <c r="C14" s="502"/>
      <c r="D14" s="24" t="s">
        <v>1041</v>
      </c>
      <c r="E14" s="25" t="s">
        <v>739</v>
      </c>
      <c r="F14" s="26">
        <f>VLOOKUP($A14,data!$A:$BY,69,FALSE)</f>
        <v>4.79</v>
      </c>
      <c r="G14" s="27">
        <f>VLOOKUP($A14,data!$A:$BY,70,FALSE)</f>
        <v>5</v>
      </c>
      <c r="H14" s="28">
        <f>VLOOKUP($A14,data!$A:$BY,71,FALSE)</f>
        <v>3.89</v>
      </c>
      <c r="I14" s="27">
        <f>VLOOKUP($A14,data!$A:$BY,72,FALSE)</f>
        <v>10</v>
      </c>
      <c r="J14" s="28">
        <f>VLOOKUP($A14,data!$A:$BY,73,FALSE)</f>
        <v>3.83</v>
      </c>
      <c r="K14" s="27">
        <f>VLOOKUP($A14,data!$A:$BY,74,FALSE)</f>
        <v>10</v>
      </c>
      <c r="L14" s="28">
        <f>VLOOKUP($A14,data!$A:$BY,75,FALSE)</f>
        <v>3.83</v>
      </c>
      <c r="M14" s="27">
        <f>VLOOKUP($A14,data!$A:$BY,76,FALSE)</f>
        <v>10</v>
      </c>
      <c r="N14" s="28">
        <f>VLOOKUP($A14,data!$A:$BY,77,FALSE)</f>
        <v>3.83</v>
      </c>
      <c r="O14" s="357"/>
      <c r="P14" s="28">
        <f t="shared" si="0"/>
        <v>0</v>
      </c>
    </row>
    <row r="15" spans="1:16" ht="49.5" customHeight="1" thickBot="1" x14ac:dyDescent="0.3">
      <c r="A15" t="s">
        <v>176</v>
      </c>
      <c r="B15" s="13"/>
      <c r="C15" s="15" t="s">
        <v>1752</v>
      </c>
      <c r="D15" s="230" t="s">
        <v>1751</v>
      </c>
      <c r="E15" s="31" t="s">
        <v>742</v>
      </c>
      <c r="F15" s="42">
        <f>VLOOKUP($A15,data!$A:$BY,69,FALSE)</f>
        <v>1.29</v>
      </c>
      <c r="G15" s="43">
        <f>VLOOKUP($A15,data!$A:$BY,70,FALSE)</f>
        <v>5</v>
      </c>
      <c r="H15" s="44">
        <f>VLOOKUP($A15,data!$A:$BY,71,FALSE)</f>
        <v>0.98</v>
      </c>
      <c r="I15" s="43">
        <f>VLOOKUP($A15,data!$A:$BY,72,FALSE)</f>
        <v>10</v>
      </c>
      <c r="J15" s="44">
        <f>VLOOKUP($A15,data!$A:$BY,73,FALSE)</f>
        <v>0.76</v>
      </c>
      <c r="K15" s="43">
        <f>VLOOKUP($A15,data!$A:$BY,74,FALSE)</f>
        <v>15</v>
      </c>
      <c r="L15" s="44">
        <f>VLOOKUP($A15,data!$A:$BY,75,FALSE)</f>
        <v>0.68</v>
      </c>
      <c r="M15" s="43">
        <f>VLOOKUP($A15,data!$A:$BY,76,FALSE)</f>
        <v>15</v>
      </c>
      <c r="N15" s="44">
        <f>VLOOKUP($A15,data!$A:$BY,77,FALSE)</f>
        <v>0.68</v>
      </c>
      <c r="O15" s="333"/>
      <c r="P15" s="44">
        <f t="shared" si="0"/>
        <v>0</v>
      </c>
    </row>
  </sheetData>
  <sheetProtection algorithmName="SHA-512" hashValue="a72lSlkX/CmG54HrXAwpHCr8iu606TNUgbcxd8CudyGE0ub9dxTtAxnXzhlu+5+dF5XlwhqrckUCylCmIajAZA==" saltValue="kkXPs2DMKmbSTBgfcNGsMA==" spinCount="100000" sheet="1" objects="1" scenarios="1" selectLockedCells="1"/>
  <mergeCells count="18">
    <mergeCell ref="B9:B10"/>
    <mergeCell ref="C9:C10"/>
    <mergeCell ref="B11:B12"/>
    <mergeCell ref="C11:C12"/>
    <mergeCell ref="B13:B14"/>
    <mergeCell ref="C13:C14"/>
    <mergeCell ref="O3:O4"/>
    <mergeCell ref="P3:P4"/>
    <mergeCell ref="B5:B6"/>
    <mergeCell ref="C5:C6"/>
    <mergeCell ref="B7:B8"/>
    <mergeCell ref="C7:C8"/>
    <mergeCell ref="B3:E3"/>
    <mergeCell ref="F3:F4"/>
    <mergeCell ref="G3:H3"/>
    <mergeCell ref="I3:J3"/>
    <mergeCell ref="K3:L3"/>
    <mergeCell ref="M3:N3"/>
  </mergeCells>
  <dataValidations count="1">
    <dataValidation type="whole" operator="greaterThan" allowBlank="1" showInputMessage="1" showErrorMessage="1" sqref="O5:O15">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list - call us as we have over 15,000 products&amp;RTel: 0121 458 5082; Email: sales@sbpuk.com</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showGridLines="0" showRowColHeaders="0" view="pageBreakPreview" topLeftCell="B1" zoomScaleNormal="100" zoomScaleSheetLayoutView="100" workbookViewId="0">
      <selection activeCell="C5" sqref="C5:E6"/>
    </sheetView>
  </sheetViews>
  <sheetFormatPr defaultRowHeight="15" x14ac:dyDescent="0.25"/>
  <cols>
    <col min="1" max="1" width="9.140625" hidden="1" customWidth="1"/>
    <col min="2" max="2" width="11.42578125" customWidth="1"/>
    <col min="3" max="3" width="23.7109375" customWidth="1"/>
    <col min="4" max="4" width="13.140625" bestFit="1" customWidth="1"/>
    <col min="5" max="5" width="13.7109375" bestFit="1"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18" ht="16.5" x14ac:dyDescent="0.25">
      <c r="A1" s="325">
        <f>SUM(P5:P19)</f>
        <v>0</v>
      </c>
      <c r="B1" s="11" t="s">
        <v>1056</v>
      </c>
      <c r="C1" s="10"/>
    </row>
    <row r="2" spans="1:18" ht="15.75" thickBot="1" x14ac:dyDescent="0.3">
      <c r="A2" s="321">
        <f>SUM(O5:O19)</f>
        <v>0</v>
      </c>
      <c r="B2" s="2"/>
    </row>
    <row r="3" spans="1:18" ht="19.5" customHeight="1" x14ac:dyDescent="0.25">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8"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8" ht="24.75" customHeight="1" x14ac:dyDescent="0.25">
      <c r="A5" t="s">
        <v>182</v>
      </c>
      <c r="B5" s="571"/>
      <c r="C5" s="520" t="s">
        <v>1048</v>
      </c>
      <c r="D5" s="130" t="s">
        <v>1040</v>
      </c>
      <c r="E5" s="61" t="s">
        <v>670</v>
      </c>
      <c r="F5" s="32">
        <f>VLOOKUP($A5,data!$A:$BY,69,FALSE)</f>
        <v>2.25</v>
      </c>
      <c r="G5" s="33">
        <f>VLOOKUP($A5,data!$A:$BY,70,FALSE)</f>
        <v>3</v>
      </c>
      <c r="H5" s="34">
        <f>VLOOKUP($A5,data!$A:$BY,71,FALSE)</f>
        <v>1.89</v>
      </c>
      <c r="I5" s="33">
        <f>VLOOKUP($A5,data!$A:$BY,72,FALSE)</f>
        <v>5</v>
      </c>
      <c r="J5" s="34">
        <f>VLOOKUP($A5,data!$A:$BY,73,FALSE)</f>
        <v>1.69</v>
      </c>
      <c r="K5" s="33">
        <f>VLOOKUP($A5,data!$A:$BY,74,FALSE)</f>
        <v>10</v>
      </c>
      <c r="L5" s="34">
        <f>VLOOKUP($A5,data!$A:$BY,75,FALSE)</f>
        <v>1.49</v>
      </c>
      <c r="M5" s="33">
        <f>VLOOKUP($A5,data!$A:$BY,76,FALSE)</f>
        <v>25</v>
      </c>
      <c r="N5" s="34">
        <f>VLOOKUP($A5,data!$A:$BY,77,FALSE)</f>
        <v>1.2</v>
      </c>
      <c r="O5" s="326"/>
      <c r="P5" s="34">
        <f t="shared" ref="P5:P19" si="0">IF(O5=0,0,IF(O5&gt;(M5-1),(N5*O5),IF(O5&gt;(K5-1),(L5*O5),IF(O5&gt;(I5-1),(J5*O5),IF(O5&gt;(G5-1),(H5*O5),F5*O5)))))</f>
        <v>0</v>
      </c>
      <c r="R5" s="1"/>
    </row>
    <row r="6" spans="1:18" ht="24.75" customHeight="1" thickBot="1" x14ac:dyDescent="0.3">
      <c r="A6" t="s">
        <v>189</v>
      </c>
      <c r="B6" s="567"/>
      <c r="C6" s="502"/>
      <c r="D6" s="51" t="s">
        <v>1041</v>
      </c>
      <c r="E6" s="52" t="s">
        <v>737</v>
      </c>
      <c r="F6" s="53">
        <f>VLOOKUP($A6,data!$A:$BY,69,FALSE)</f>
        <v>2.75</v>
      </c>
      <c r="G6" s="54">
        <f>VLOOKUP($A6,data!$A:$BY,70,FALSE)</f>
        <v>3</v>
      </c>
      <c r="H6" s="55">
        <f>VLOOKUP($A6,data!$A:$BY,71,FALSE)</f>
        <v>2.19</v>
      </c>
      <c r="I6" s="54">
        <f>VLOOKUP($A6,data!$A:$BY,72,FALSE)</f>
        <v>5</v>
      </c>
      <c r="J6" s="55">
        <f>VLOOKUP($A6,data!$A:$BY,73,FALSE)</f>
        <v>1.99</v>
      </c>
      <c r="K6" s="54">
        <f>VLOOKUP($A6,data!$A:$BY,74,FALSE)</f>
        <v>10</v>
      </c>
      <c r="L6" s="55">
        <f>VLOOKUP($A6,data!$A:$BY,75,FALSE)</f>
        <v>1.69</v>
      </c>
      <c r="M6" s="54">
        <f>VLOOKUP($A6,data!$A:$BY,76,FALSE)</f>
        <v>25</v>
      </c>
      <c r="N6" s="55">
        <f>VLOOKUP($A6,data!$A:$BY,77,FALSE)</f>
        <v>1.39</v>
      </c>
      <c r="O6" s="327"/>
      <c r="P6" s="55">
        <f t="shared" si="0"/>
        <v>0</v>
      </c>
    </row>
    <row r="7" spans="1:18" ht="24.75" customHeight="1" x14ac:dyDescent="0.25">
      <c r="A7" t="s">
        <v>183</v>
      </c>
      <c r="B7" s="535"/>
      <c r="C7" s="503" t="s">
        <v>1049</v>
      </c>
      <c r="D7" s="39" t="s">
        <v>1040</v>
      </c>
      <c r="E7" s="37" t="s">
        <v>671</v>
      </c>
      <c r="F7" s="32">
        <f>VLOOKUP($A7,data!$A:$BY,69,FALSE)</f>
        <v>2.25</v>
      </c>
      <c r="G7" s="33">
        <f>VLOOKUP($A7,data!$A:$BY,70,FALSE)</f>
        <v>3</v>
      </c>
      <c r="H7" s="34">
        <f>VLOOKUP($A7,data!$A:$BY,71,FALSE)</f>
        <v>1.89</v>
      </c>
      <c r="I7" s="33">
        <f>VLOOKUP($A7,data!$A:$BY,72,FALSE)</f>
        <v>5</v>
      </c>
      <c r="J7" s="34">
        <f>VLOOKUP($A7,data!$A:$BY,73,FALSE)</f>
        <v>1.69</v>
      </c>
      <c r="K7" s="33">
        <f>VLOOKUP($A7,data!$A:$BY,74,FALSE)</f>
        <v>10</v>
      </c>
      <c r="L7" s="34">
        <f>VLOOKUP($A7,data!$A:$BY,75,FALSE)</f>
        <v>1.59</v>
      </c>
      <c r="M7" s="33">
        <f>VLOOKUP($A7,data!$A:$BY,76,FALSE)</f>
        <v>25</v>
      </c>
      <c r="N7" s="34">
        <f>VLOOKUP($A7,data!$A:$BY,77,FALSE)</f>
        <v>1.49</v>
      </c>
      <c r="O7" s="326"/>
      <c r="P7" s="34">
        <f t="shared" si="0"/>
        <v>0</v>
      </c>
    </row>
    <row r="8" spans="1:18" ht="24.75" customHeight="1" thickBot="1" x14ac:dyDescent="0.3">
      <c r="A8" t="s">
        <v>190</v>
      </c>
      <c r="B8" s="567"/>
      <c r="C8" s="504"/>
      <c r="D8" s="51" t="s">
        <v>1041</v>
      </c>
      <c r="E8" s="52" t="s">
        <v>738</v>
      </c>
      <c r="F8" s="53">
        <f>VLOOKUP($A8,data!$A:$BY,69,FALSE)</f>
        <v>2.75</v>
      </c>
      <c r="G8" s="54">
        <f>VLOOKUP($A8,data!$A:$BY,70,FALSE)</f>
        <v>3</v>
      </c>
      <c r="H8" s="55">
        <f>VLOOKUP($A8,data!$A:$BY,71,FALSE)</f>
        <v>2.19</v>
      </c>
      <c r="I8" s="54">
        <f>VLOOKUP($A8,data!$A:$BY,72,FALSE)</f>
        <v>5</v>
      </c>
      <c r="J8" s="55">
        <f>VLOOKUP($A8,data!$A:$BY,73,FALSE)</f>
        <v>1.99</v>
      </c>
      <c r="K8" s="54">
        <f>VLOOKUP($A8,data!$A:$BY,74,FALSE)</f>
        <v>10</v>
      </c>
      <c r="L8" s="55">
        <f>VLOOKUP($A8,data!$A:$BY,75,FALSE)</f>
        <v>1.75</v>
      </c>
      <c r="M8" s="54">
        <f>VLOOKUP($A8,data!$A:$BY,76,FALSE)</f>
        <v>25</v>
      </c>
      <c r="N8" s="55">
        <f>VLOOKUP($A8,data!$A:$BY,77,FALSE)</f>
        <v>1.55</v>
      </c>
      <c r="O8" s="327"/>
      <c r="P8" s="55">
        <f t="shared" si="0"/>
        <v>0</v>
      </c>
    </row>
    <row r="9" spans="1:18" ht="24.75" customHeight="1" x14ac:dyDescent="0.25">
      <c r="A9" t="s">
        <v>187</v>
      </c>
      <c r="B9" s="535"/>
      <c r="C9" s="501" t="s">
        <v>1050</v>
      </c>
      <c r="D9" s="39" t="s">
        <v>1040</v>
      </c>
      <c r="E9" s="37" t="s">
        <v>678</v>
      </c>
      <c r="F9" s="32">
        <f>VLOOKUP($A9,data!$A:$BY,69,FALSE)</f>
        <v>3.19</v>
      </c>
      <c r="G9" s="33">
        <f>VLOOKUP($A9,data!$A:$BY,70,FALSE)</f>
        <v>10</v>
      </c>
      <c r="H9" s="34">
        <f>VLOOKUP($A9,data!$A:$BY,71,FALSE)</f>
        <v>2.4500000000000002</v>
      </c>
      <c r="I9" s="33">
        <f>VLOOKUP($A9,data!$A:$BY,72,FALSE)</f>
        <v>20</v>
      </c>
      <c r="J9" s="34">
        <f>VLOOKUP($A9,data!$A:$BY,73,FALSE)</f>
        <v>2.29</v>
      </c>
      <c r="K9" s="33">
        <f>VLOOKUP($A9,data!$A:$BY,74,FALSE)</f>
        <v>20</v>
      </c>
      <c r="L9" s="34">
        <f>VLOOKUP($A9,data!$A:$BY,75,FALSE)</f>
        <v>2.29</v>
      </c>
      <c r="M9" s="33">
        <f>VLOOKUP($A9,data!$A:$BY,76,FALSE)</f>
        <v>25</v>
      </c>
      <c r="N9" s="35">
        <f>VLOOKUP($A9,data!$A:$BY,77,FALSE)</f>
        <v>2.29</v>
      </c>
      <c r="O9" s="343"/>
      <c r="P9" s="38">
        <f t="shared" si="0"/>
        <v>0</v>
      </c>
    </row>
    <row r="10" spans="1:18" ht="24.75" customHeight="1" thickBot="1" x14ac:dyDescent="0.3">
      <c r="A10" t="s">
        <v>194</v>
      </c>
      <c r="B10" s="567"/>
      <c r="C10" s="502"/>
      <c r="D10" s="51" t="s">
        <v>1041</v>
      </c>
      <c r="E10" s="52" t="s">
        <v>744</v>
      </c>
      <c r="F10" s="53">
        <f>VLOOKUP($A10,data!$A:$BY,69,FALSE)</f>
        <v>3.19</v>
      </c>
      <c r="G10" s="54">
        <f>VLOOKUP($A10,data!$A:$BY,70,FALSE)</f>
        <v>20</v>
      </c>
      <c r="H10" s="55">
        <f>VLOOKUP($A10,data!$A:$BY,71,FALSE)</f>
        <v>2.59</v>
      </c>
      <c r="I10" s="54">
        <f>VLOOKUP($A10,data!$A:$BY,72,FALSE)</f>
        <v>20</v>
      </c>
      <c r="J10" s="55">
        <f>VLOOKUP($A10,data!$A:$BY,73,FALSE)</f>
        <v>2.59</v>
      </c>
      <c r="K10" s="54">
        <f>VLOOKUP($A10,data!$A:$BY,74,FALSE)</f>
        <v>20</v>
      </c>
      <c r="L10" s="55">
        <f>VLOOKUP($A10,data!$A:$BY,75,FALSE)</f>
        <v>2.59</v>
      </c>
      <c r="M10" s="54">
        <f>VLOOKUP($A10,data!$A:$BY,76,FALSE)</f>
        <v>25</v>
      </c>
      <c r="N10" s="58">
        <f>VLOOKUP($A10,data!$A:$BY,77,FALSE)</f>
        <v>2.59</v>
      </c>
      <c r="O10" s="327"/>
      <c r="P10" s="55">
        <f t="shared" si="0"/>
        <v>0</v>
      </c>
    </row>
    <row r="11" spans="1:18" ht="24.75" customHeight="1" x14ac:dyDescent="0.25">
      <c r="A11" t="s">
        <v>184</v>
      </c>
      <c r="B11" s="535"/>
      <c r="C11" s="503" t="s">
        <v>1051</v>
      </c>
      <c r="D11" s="39" t="s">
        <v>1040</v>
      </c>
      <c r="E11" s="37" t="s">
        <v>675</v>
      </c>
      <c r="F11" s="32">
        <f>VLOOKUP($A11,data!$A:$BY,69,FALSE)</f>
        <v>2.35</v>
      </c>
      <c r="G11" s="33">
        <f>VLOOKUP($A11,data!$A:$BY,70,FALSE)</f>
        <v>10</v>
      </c>
      <c r="H11" s="34">
        <f>VLOOKUP($A11,data!$A:$BY,71,FALSE)</f>
        <v>1.85</v>
      </c>
      <c r="I11" s="33">
        <f>VLOOKUP($A11,data!$A:$BY,72,FALSE)</f>
        <v>10</v>
      </c>
      <c r="J11" s="34">
        <f>VLOOKUP($A11,data!$A:$BY,73,FALSE)</f>
        <v>1.85</v>
      </c>
      <c r="K11" s="33">
        <f>VLOOKUP($A11,data!$A:$BY,74,FALSE)</f>
        <v>10</v>
      </c>
      <c r="L11" s="34">
        <f>VLOOKUP($A11,data!$A:$BY,75,FALSE)</f>
        <v>1.85</v>
      </c>
      <c r="M11" s="33">
        <f>VLOOKUP($A11,data!$A:$BY,76,FALSE)</f>
        <v>10</v>
      </c>
      <c r="N11" s="35">
        <f>VLOOKUP($A11,data!$A:$BY,77,FALSE)</f>
        <v>1.85</v>
      </c>
      <c r="O11" s="343"/>
      <c r="P11" s="38">
        <f t="shared" si="0"/>
        <v>0</v>
      </c>
    </row>
    <row r="12" spans="1:18" ht="24.75" customHeight="1" thickBot="1" x14ac:dyDescent="0.3">
      <c r="A12" t="s">
        <v>191</v>
      </c>
      <c r="B12" s="567"/>
      <c r="C12" s="504"/>
      <c r="D12" s="51" t="s">
        <v>1041</v>
      </c>
      <c r="E12" s="52" t="s">
        <v>1057</v>
      </c>
      <c r="F12" s="53">
        <f>VLOOKUP($A12,data!$A:$BY,69,FALSE)</f>
        <v>2.776190476</v>
      </c>
      <c r="G12" s="54">
        <f>VLOOKUP($A12,data!$A:$BY,70,FALSE)</f>
        <v>5</v>
      </c>
      <c r="H12" s="55">
        <f>VLOOKUP($A12,data!$A:$BY,71,FALSE)</f>
        <v>2.17047619</v>
      </c>
      <c r="I12" s="54">
        <f>VLOOKUP($A12,data!$A:$BY,72,FALSE)</f>
        <v>10</v>
      </c>
      <c r="J12" s="55">
        <f>VLOOKUP($A12,data!$A:$BY,73,FALSE)</f>
        <v>2.0089523809999998</v>
      </c>
      <c r="K12" s="54">
        <f>VLOOKUP($A12,data!$A:$BY,74,FALSE)</f>
        <v>15</v>
      </c>
      <c r="L12" s="55">
        <f>VLOOKUP($A12,data!$A:$BY,75,FALSE)</f>
        <v>1.766666667</v>
      </c>
      <c r="M12" s="54">
        <f>VLOOKUP($A12,data!$A:$BY,76,FALSE)</f>
        <v>25</v>
      </c>
      <c r="N12" s="58">
        <f>VLOOKUP($A12,data!$A:$BY,77,FALSE)</f>
        <v>1.3022857139999999</v>
      </c>
      <c r="O12" s="327"/>
      <c r="P12" s="55">
        <f t="shared" si="0"/>
        <v>0</v>
      </c>
    </row>
    <row r="13" spans="1:18" ht="24.75" customHeight="1" x14ac:dyDescent="0.25">
      <c r="A13" t="s">
        <v>185</v>
      </c>
      <c r="B13" s="535"/>
      <c r="C13" s="501" t="s">
        <v>1052</v>
      </c>
      <c r="D13" s="39" t="s">
        <v>1040</v>
      </c>
      <c r="E13" s="37" t="s">
        <v>676</v>
      </c>
      <c r="F13" s="32">
        <f>VLOOKUP($A13,data!$A:$BY,69,FALSE)</f>
        <v>2.35</v>
      </c>
      <c r="G13" s="33">
        <f>VLOOKUP($A13,data!$A:$BY,70,FALSE)</f>
        <v>5</v>
      </c>
      <c r="H13" s="34">
        <f>VLOOKUP($A13,data!$A:$BY,71,FALSE)</f>
        <v>1.89</v>
      </c>
      <c r="I13" s="33">
        <f>VLOOKUP($A13,data!$A:$BY,72,FALSE)</f>
        <v>8</v>
      </c>
      <c r="J13" s="34">
        <f>VLOOKUP($A13,data!$A:$BY,73,FALSE)</f>
        <v>1.75</v>
      </c>
      <c r="K13" s="33">
        <f>VLOOKUP($A13,data!$A:$BY,74,FALSE)</f>
        <v>15</v>
      </c>
      <c r="L13" s="34">
        <f>VLOOKUP($A13,data!$A:$BY,75,FALSE)</f>
        <v>1.49</v>
      </c>
      <c r="M13" s="33">
        <f>VLOOKUP($A13,data!$A:$BY,76,FALSE)</f>
        <v>20</v>
      </c>
      <c r="N13" s="34">
        <f>VLOOKUP($A13,data!$A:$BY,77,FALSE)</f>
        <v>1.29</v>
      </c>
      <c r="O13" s="326"/>
      <c r="P13" s="34">
        <f t="shared" si="0"/>
        <v>0</v>
      </c>
    </row>
    <row r="14" spans="1:18" ht="24.75" customHeight="1" thickBot="1" x14ac:dyDescent="0.3">
      <c r="A14" t="s">
        <v>192</v>
      </c>
      <c r="B14" s="567"/>
      <c r="C14" s="502"/>
      <c r="D14" s="51" t="s">
        <v>1041</v>
      </c>
      <c r="E14" s="52" t="s">
        <v>741</v>
      </c>
      <c r="F14" s="53">
        <f>VLOOKUP($A14,data!$A:$BY,69,FALSE)</f>
        <v>2.75</v>
      </c>
      <c r="G14" s="54">
        <f>VLOOKUP($A14,data!$A:$BY,70,FALSE)</f>
        <v>5</v>
      </c>
      <c r="H14" s="55">
        <f>VLOOKUP($A14,data!$A:$BY,71,FALSE)</f>
        <v>2.25</v>
      </c>
      <c r="I14" s="54">
        <f>VLOOKUP($A14,data!$A:$BY,72,FALSE)</f>
        <v>10</v>
      </c>
      <c r="J14" s="55">
        <f>VLOOKUP($A14,data!$A:$BY,73,FALSE)</f>
        <v>1.99</v>
      </c>
      <c r="K14" s="54">
        <f>VLOOKUP($A14,data!$A:$BY,74,FALSE)</f>
        <v>15</v>
      </c>
      <c r="L14" s="55">
        <f>VLOOKUP($A14,data!$A:$BY,75,FALSE)</f>
        <v>1.75</v>
      </c>
      <c r="M14" s="54">
        <f>VLOOKUP($A14,data!$A:$BY,76,FALSE)</f>
        <v>25</v>
      </c>
      <c r="N14" s="55">
        <f>VLOOKUP($A14,data!$A:$BY,77,FALSE)</f>
        <v>1.59</v>
      </c>
      <c r="O14" s="327"/>
      <c r="P14" s="55">
        <f t="shared" si="0"/>
        <v>0</v>
      </c>
    </row>
    <row r="15" spans="1:18" ht="26.85" customHeight="1" x14ac:dyDescent="0.25">
      <c r="A15" t="s">
        <v>188</v>
      </c>
      <c r="B15" s="535"/>
      <c r="C15" s="503" t="s">
        <v>1053</v>
      </c>
      <c r="D15" s="39" t="s">
        <v>1040</v>
      </c>
      <c r="E15" s="37" t="s">
        <v>680</v>
      </c>
      <c r="F15" s="32">
        <f>VLOOKUP($A15,data!$A:$BY,69,FALSE)</f>
        <v>3.59</v>
      </c>
      <c r="G15" s="33">
        <f>VLOOKUP($A15,data!$A:$BY,70,FALSE)</f>
        <v>3</v>
      </c>
      <c r="H15" s="34">
        <f>VLOOKUP($A15,data!$A:$BY,71,FALSE)</f>
        <v>3.29</v>
      </c>
      <c r="I15" s="33">
        <f>VLOOKUP($A15,data!$A:$BY,72,FALSE)</f>
        <v>7</v>
      </c>
      <c r="J15" s="34">
        <f>VLOOKUP($A15,data!$A:$BY,73,FALSE)</f>
        <v>2.99</v>
      </c>
      <c r="K15" s="33">
        <f>VLOOKUP($A15,data!$A:$BY,74,FALSE)</f>
        <v>10</v>
      </c>
      <c r="L15" s="34">
        <f>VLOOKUP($A15,data!$A:$BY,75,FALSE)</f>
        <v>2.4900000000000002</v>
      </c>
      <c r="M15" s="33">
        <f>VLOOKUP($A15,data!$A:$BY,76,FALSE)</f>
        <v>20</v>
      </c>
      <c r="N15" s="34">
        <f>VLOOKUP($A15,data!$A:$BY,77,FALSE)</f>
        <v>2.09</v>
      </c>
      <c r="O15" s="326"/>
      <c r="P15" s="34">
        <f t="shared" si="0"/>
        <v>0</v>
      </c>
    </row>
    <row r="16" spans="1:18" ht="26.85" customHeight="1" thickBot="1" x14ac:dyDescent="0.3">
      <c r="A16" t="s">
        <v>195</v>
      </c>
      <c r="B16" s="567"/>
      <c r="C16" s="504"/>
      <c r="D16" s="51" t="s">
        <v>1041</v>
      </c>
      <c r="E16" s="52" t="s">
        <v>746</v>
      </c>
      <c r="F16" s="53">
        <f>VLOOKUP($A16,data!$A:$BY,69,FALSE)</f>
        <v>4.99</v>
      </c>
      <c r="G16" s="54">
        <f>VLOOKUP($A16,data!$A:$BY,70,FALSE)</f>
        <v>3</v>
      </c>
      <c r="H16" s="55">
        <f>VLOOKUP($A16,data!$A:$BY,71,FALSE)</f>
        <v>4.49</v>
      </c>
      <c r="I16" s="54">
        <f>VLOOKUP($A16,data!$A:$BY,72,FALSE)</f>
        <v>7</v>
      </c>
      <c r="J16" s="55">
        <f>VLOOKUP($A16,data!$A:$BY,73,FALSE)</f>
        <v>4.05</v>
      </c>
      <c r="K16" s="54">
        <f>VLOOKUP($A16,data!$A:$BY,74,FALSE)</f>
        <v>10</v>
      </c>
      <c r="L16" s="55">
        <f>VLOOKUP($A16,data!$A:$BY,75,FALSE)</f>
        <v>3.75</v>
      </c>
      <c r="M16" s="54">
        <f>VLOOKUP($A16,data!$A:$BY,76,FALSE)</f>
        <v>20</v>
      </c>
      <c r="N16" s="55">
        <f>VLOOKUP($A16,data!$A:$BY,77,FALSE)</f>
        <v>3.45</v>
      </c>
      <c r="O16" s="327"/>
      <c r="P16" s="55">
        <f t="shared" si="0"/>
        <v>0</v>
      </c>
    </row>
    <row r="17" spans="1:16" ht="24.75" customHeight="1" x14ac:dyDescent="0.25">
      <c r="A17" t="s">
        <v>186</v>
      </c>
      <c r="B17" s="535"/>
      <c r="C17" s="501" t="s">
        <v>1054</v>
      </c>
      <c r="D17" s="39" t="s">
        <v>1040</v>
      </c>
      <c r="E17" s="37" t="s">
        <v>677</v>
      </c>
      <c r="F17" s="32">
        <f>VLOOKUP($A17,data!$A:$BY,69,FALSE)</f>
        <v>2.69</v>
      </c>
      <c r="G17" s="33">
        <f>VLOOKUP($A17,data!$A:$BY,70,FALSE)</f>
        <v>3</v>
      </c>
      <c r="H17" s="34">
        <f>VLOOKUP($A17,data!$A:$BY,71,FALSE)</f>
        <v>2.0499999999999998</v>
      </c>
      <c r="I17" s="33">
        <f>VLOOKUP($A17,data!$A:$BY,72,FALSE)</f>
        <v>5</v>
      </c>
      <c r="J17" s="34">
        <f>VLOOKUP($A17,data!$A:$BY,73,FALSE)</f>
        <v>1.85</v>
      </c>
      <c r="K17" s="33">
        <f>VLOOKUP($A17,data!$A:$BY,74,FALSE)</f>
        <v>12</v>
      </c>
      <c r="L17" s="34">
        <f>VLOOKUP($A17,data!$A:$BY,75,FALSE)</f>
        <v>1.65</v>
      </c>
      <c r="M17" s="33">
        <f>VLOOKUP($A17,data!$A:$BY,76,FALSE)</f>
        <v>25</v>
      </c>
      <c r="N17" s="34">
        <f>VLOOKUP($A17,data!$A:$BY,77,FALSE)</f>
        <v>1.49</v>
      </c>
      <c r="O17" s="326"/>
      <c r="P17" s="34">
        <f t="shared" si="0"/>
        <v>0</v>
      </c>
    </row>
    <row r="18" spans="1:16" ht="24.75" customHeight="1" thickBot="1" x14ac:dyDescent="0.3">
      <c r="A18" t="s">
        <v>193</v>
      </c>
      <c r="B18" s="567"/>
      <c r="C18" s="502"/>
      <c r="D18" s="51" t="s">
        <v>1041</v>
      </c>
      <c r="E18" s="52" t="s">
        <v>743</v>
      </c>
      <c r="F18" s="53">
        <f>VLOOKUP($A18,data!$A:$BY,69,FALSE)</f>
        <v>2.85</v>
      </c>
      <c r="G18" s="54">
        <f>VLOOKUP($A18,data!$A:$BY,70,FALSE)</f>
        <v>2</v>
      </c>
      <c r="H18" s="55">
        <f>VLOOKUP($A18,data!$A:$BY,71,FALSE)</f>
        <v>2.75</v>
      </c>
      <c r="I18" s="54">
        <f>VLOOKUP($A18,data!$A:$BY,72,FALSE)</f>
        <v>5</v>
      </c>
      <c r="J18" s="55">
        <f>VLOOKUP($A18,data!$A:$BY,73,FALSE)</f>
        <v>2.15</v>
      </c>
      <c r="K18" s="54">
        <f>VLOOKUP($A18,data!$A:$BY,74,FALSE)</f>
        <v>15</v>
      </c>
      <c r="L18" s="55">
        <f>VLOOKUP($A18,data!$A:$BY,75,FALSE)</f>
        <v>1.69</v>
      </c>
      <c r="M18" s="54">
        <f>VLOOKUP($A18,data!$A:$BY,76,FALSE)</f>
        <v>25</v>
      </c>
      <c r="N18" s="55">
        <f>VLOOKUP($A18,data!$A:$BY,77,FALSE)</f>
        <v>1.49</v>
      </c>
      <c r="O18" s="327"/>
      <c r="P18" s="55">
        <f t="shared" si="0"/>
        <v>0</v>
      </c>
    </row>
    <row r="19" spans="1:16" ht="49.5" customHeight="1" thickBot="1" x14ac:dyDescent="0.3">
      <c r="A19" t="s">
        <v>181</v>
      </c>
      <c r="B19" s="13"/>
      <c r="C19" s="15" t="s">
        <v>1055</v>
      </c>
      <c r="D19" s="190" t="s">
        <v>1040</v>
      </c>
      <c r="E19" s="266" t="s">
        <v>674</v>
      </c>
      <c r="F19" s="140">
        <f>VLOOKUP($A19,data!$A:$BY,69,FALSE)</f>
        <v>5.99</v>
      </c>
      <c r="G19" s="267">
        <f>VLOOKUP($A19,data!$A:$BY,70,FALSE)</f>
        <v>5</v>
      </c>
      <c r="H19" s="116">
        <f>VLOOKUP($A19,data!$A:$BY,71,FALSE)</f>
        <v>4.88</v>
      </c>
      <c r="I19" s="267">
        <f>VLOOKUP($A19,data!$A:$BY,72,FALSE)</f>
        <v>10</v>
      </c>
      <c r="J19" s="116">
        <f>VLOOKUP($A19,data!$A:$BY,73,FALSE)</f>
        <v>4.8499999999999996</v>
      </c>
      <c r="K19" s="267">
        <f>VLOOKUP($A19,data!$A:$BY,74,FALSE)</f>
        <v>20</v>
      </c>
      <c r="L19" s="116">
        <f>VLOOKUP($A19,data!$A:$BY,75,FALSE)</f>
        <v>4.49</v>
      </c>
      <c r="M19" s="267">
        <f>VLOOKUP($A19,data!$A:$BY,76,FALSE)</f>
        <v>30</v>
      </c>
      <c r="N19" s="116">
        <f>VLOOKUP($A19,data!$A:$BY,77,FALSE)</f>
        <v>3.49</v>
      </c>
      <c r="O19" s="334"/>
      <c r="P19" s="116">
        <f t="shared" si="0"/>
        <v>0</v>
      </c>
    </row>
  </sheetData>
  <sheetProtection algorithmName="SHA-512" hashValue="WGCQO/H9IfERaJxw7WR9kvyyoSdYcrvRjc2DjQq20/VWzjuFaiRfqUAXYJEs+Kyj06cui5sqdjGnjv+GXRfPzw==" saltValue="kGkbkoXTT3it8vz/i+iYMw==" spinCount="100000" sheet="1" objects="1" scenarios="1" selectLockedCells="1"/>
  <mergeCells count="22">
    <mergeCell ref="B17:B18"/>
    <mergeCell ref="C17:C18"/>
    <mergeCell ref="B13:B14"/>
    <mergeCell ref="C13:C14"/>
    <mergeCell ref="B15:B16"/>
    <mergeCell ref="C15:C16"/>
    <mergeCell ref="B11:B12"/>
    <mergeCell ref="C11:C12"/>
    <mergeCell ref="O3:O4"/>
    <mergeCell ref="P3:P4"/>
    <mergeCell ref="B7:B8"/>
    <mergeCell ref="C7:C8"/>
    <mergeCell ref="B9:B10"/>
    <mergeCell ref="C9:C10"/>
    <mergeCell ref="B5:B6"/>
    <mergeCell ref="C5:C6"/>
    <mergeCell ref="B3:E3"/>
    <mergeCell ref="F3:F4"/>
    <mergeCell ref="G3:H3"/>
    <mergeCell ref="I3:J3"/>
    <mergeCell ref="K3:L3"/>
    <mergeCell ref="M3:N3"/>
  </mergeCells>
  <dataValidations count="1">
    <dataValidation type="whole" operator="greaterThan" allowBlank="1" showInputMessage="1" showErrorMessage="1" sqref="O5:O19">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7109375" customWidth="1"/>
    <col min="3" max="3" width="23.7109375" customWidth="1"/>
    <col min="4" max="4" width="13.7109375" customWidth="1"/>
    <col min="5" max="5" width="11.85546875" style="3" bestFit="1" customWidth="1"/>
    <col min="6" max="6" width="4.42578125" style="4" bestFit="1" customWidth="1"/>
    <col min="7" max="7" width="6.140625" style="3" bestFit="1" customWidth="1"/>
    <col min="8" max="8" width="4.42578125" style="4" bestFit="1" customWidth="1"/>
    <col min="9" max="9" width="6.140625" style="3" bestFit="1" customWidth="1"/>
    <col min="10" max="10" width="4.42578125" style="4" bestFit="1" customWidth="1"/>
    <col min="11" max="11" width="6.140625" style="3" bestFit="1" customWidth="1"/>
    <col min="12" max="12" width="4.42578125" style="4" bestFit="1" customWidth="1"/>
    <col min="13" max="13" width="6.140625" style="3" bestFit="1" customWidth="1"/>
    <col min="14" max="14" width="8" customWidth="1"/>
    <col min="15" max="15" width="9.140625" customWidth="1"/>
  </cols>
  <sheetData>
    <row r="1" spans="1:18" ht="16.5" x14ac:dyDescent="0.25">
      <c r="A1" s="325">
        <f>SUM(O5:O12)</f>
        <v>0</v>
      </c>
      <c r="B1" s="11" t="s">
        <v>1327</v>
      </c>
      <c r="C1" s="10"/>
    </row>
    <row r="2" spans="1:18" ht="15.75" thickBot="1" x14ac:dyDescent="0.3">
      <c r="A2" s="335">
        <f>SUM(N5:N12)</f>
        <v>0</v>
      </c>
      <c r="B2" s="2"/>
    </row>
    <row r="3" spans="1:18" x14ac:dyDescent="0.25">
      <c r="B3" s="542" t="s">
        <v>1035</v>
      </c>
      <c r="C3" s="543"/>
      <c r="D3" s="544"/>
      <c r="E3" s="512" t="s">
        <v>1029</v>
      </c>
      <c r="F3" s="505" t="s">
        <v>1030</v>
      </c>
      <c r="G3" s="507"/>
      <c r="H3" s="505" t="s">
        <v>1032</v>
      </c>
      <c r="I3" s="507"/>
      <c r="J3" s="505" t="s">
        <v>1033</v>
      </c>
      <c r="K3" s="507"/>
      <c r="L3" s="542" t="s">
        <v>1034</v>
      </c>
      <c r="M3" s="545"/>
      <c r="N3" s="538" t="s">
        <v>1037</v>
      </c>
      <c r="O3" s="540" t="s">
        <v>1038</v>
      </c>
    </row>
    <row r="4" spans="1:18" ht="15.75" thickBot="1" x14ac:dyDescent="0.3">
      <c r="B4" s="141" t="s">
        <v>1026</v>
      </c>
      <c r="C4" s="142" t="s">
        <v>1012</v>
      </c>
      <c r="D4" s="143" t="s">
        <v>1027</v>
      </c>
      <c r="E4" s="513" t="s">
        <v>1028</v>
      </c>
      <c r="F4" s="151" t="s">
        <v>1031</v>
      </c>
      <c r="G4" s="152" t="s">
        <v>1028</v>
      </c>
      <c r="H4" s="151" t="s">
        <v>1031</v>
      </c>
      <c r="I4" s="152" t="s">
        <v>1028</v>
      </c>
      <c r="J4" s="151" t="s">
        <v>1031</v>
      </c>
      <c r="K4" s="152" t="s">
        <v>1028</v>
      </c>
      <c r="L4" s="151" t="s">
        <v>1031</v>
      </c>
      <c r="M4" s="153" t="s">
        <v>1028</v>
      </c>
      <c r="N4" s="572"/>
      <c r="O4" s="573"/>
    </row>
    <row r="5" spans="1:18" ht="49.5" customHeight="1" thickBot="1" x14ac:dyDescent="0.3">
      <c r="A5" t="s">
        <v>1328</v>
      </c>
      <c r="B5" s="13"/>
      <c r="C5" s="15" t="s">
        <v>1336</v>
      </c>
      <c r="D5" s="190" t="s">
        <v>861</v>
      </c>
      <c r="E5" s="191">
        <f>VLOOKUP($A5,data!$A:$BY,69,FALSE)</f>
        <v>3.59</v>
      </c>
      <c r="F5" s="192">
        <f>VLOOKUP($A5,data!$A:$BY,70,FALSE)</f>
        <v>3</v>
      </c>
      <c r="G5" s="191">
        <f>VLOOKUP($A5,data!$A:$BY,71,FALSE)</f>
        <v>3.19</v>
      </c>
      <c r="H5" s="192">
        <f>VLOOKUP($A5,data!$A:$BY,72,FALSE)</f>
        <v>5</v>
      </c>
      <c r="I5" s="191">
        <f>VLOOKUP($A5,data!$A:$BY,73,FALSE)</f>
        <v>2.99</v>
      </c>
      <c r="J5" s="192">
        <f>VLOOKUP($A5,data!$A:$BY,74,FALSE)</f>
        <v>20</v>
      </c>
      <c r="K5" s="191">
        <f>VLOOKUP($A5,data!$A:$BY,75,FALSE)</f>
        <v>2.79</v>
      </c>
      <c r="L5" s="192">
        <f>VLOOKUP($A5,data!$A:$BY,76,FALSE)</f>
        <v>40</v>
      </c>
      <c r="M5" s="191">
        <f>VLOOKUP($A5,data!$A:$BY,77,FALSE)</f>
        <v>2.5499999999999998</v>
      </c>
      <c r="N5" s="336"/>
      <c r="O5" s="116">
        <f t="shared" ref="O5:O12" si="0">IF(N5=0,0,IF(N5&gt;(L5-1),(M5*N5),IF(N5&gt;(J5-1),(K5*N5),IF(N5&gt;(H5-1),(I5*N5),IF(N5&gt;(F5-1),(G5*N5),E5*N5)))))</f>
        <v>0</v>
      </c>
    </row>
    <row r="6" spans="1:18" ht="49.5" customHeight="1" thickBot="1" x14ac:dyDescent="0.3">
      <c r="A6" t="s">
        <v>1329</v>
      </c>
      <c r="B6" s="337"/>
      <c r="C6" s="230" t="s">
        <v>1337</v>
      </c>
      <c r="D6" s="30" t="s">
        <v>862</v>
      </c>
      <c r="E6" s="338">
        <f>VLOOKUP($A6,data!$A:$BY,69,FALSE)</f>
        <v>5.75</v>
      </c>
      <c r="F6" s="339">
        <f>VLOOKUP($A6,data!$A:$BY,70,FALSE)</f>
        <v>2</v>
      </c>
      <c r="G6" s="338">
        <f>VLOOKUP($A6,data!$A:$BY,71,FALSE)</f>
        <v>5.49</v>
      </c>
      <c r="H6" s="339">
        <f>VLOOKUP($A6,data!$A:$BY,72,FALSE)</f>
        <v>5</v>
      </c>
      <c r="I6" s="338">
        <f>VLOOKUP($A6,data!$A:$BY,73,FALSE)</f>
        <v>4.99</v>
      </c>
      <c r="J6" s="339">
        <f>VLOOKUP($A6,data!$A:$BY,74,FALSE)</f>
        <v>8</v>
      </c>
      <c r="K6" s="338">
        <f>VLOOKUP($A6,data!$A:$BY,75,FALSE)</f>
        <v>4.49</v>
      </c>
      <c r="L6" s="339">
        <f>VLOOKUP($A6,data!$A:$BY,76,FALSE)</f>
        <v>20</v>
      </c>
      <c r="M6" s="338">
        <f>VLOOKUP($A6,data!$A:$BY,77,FALSE)</f>
        <v>3.99</v>
      </c>
      <c r="N6" s="340"/>
      <c r="O6" s="44">
        <f t="shared" si="0"/>
        <v>0</v>
      </c>
    </row>
    <row r="7" spans="1:18" ht="49.5" customHeight="1" thickBot="1" x14ac:dyDescent="0.3">
      <c r="A7" t="s">
        <v>1330</v>
      </c>
      <c r="B7" s="13"/>
      <c r="C7" s="15" t="s">
        <v>1124</v>
      </c>
      <c r="D7" s="190" t="s">
        <v>863</v>
      </c>
      <c r="E7" s="191">
        <f>VLOOKUP($A7,data!$A:$BY,69,FALSE)</f>
        <v>3.75</v>
      </c>
      <c r="F7" s="192">
        <f>VLOOKUP($A7,data!$A:$BY,70,FALSE)</f>
        <v>2</v>
      </c>
      <c r="G7" s="191">
        <f>VLOOKUP($A7,data!$A:$BY,71,FALSE)</f>
        <v>3.05</v>
      </c>
      <c r="H7" s="192">
        <f>VLOOKUP($A7,data!$A:$BY,72,FALSE)</f>
        <v>5</v>
      </c>
      <c r="I7" s="191">
        <f>VLOOKUP($A7,data!$A:$BY,73,FALSE)</f>
        <v>2.85</v>
      </c>
      <c r="J7" s="192">
        <f>VLOOKUP($A7,data!$A:$BY,74,FALSE)</f>
        <v>10</v>
      </c>
      <c r="K7" s="191">
        <f>VLOOKUP($A7,data!$A:$BY,75,FALSE)</f>
        <v>2.59</v>
      </c>
      <c r="L7" s="192">
        <f>VLOOKUP($A7,data!$A:$BY,76,FALSE)</f>
        <v>35</v>
      </c>
      <c r="M7" s="191">
        <f>VLOOKUP($A7,data!$A:$BY,77,FALSE)</f>
        <v>2.29</v>
      </c>
      <c r="N7" s="336"/>
      <c r="O7" s="116">
        <f t="shared" si="0"/>
        <v>0</v>
      </c>
    </row>
    <row r="8" spans="1:18" ht="49.5" customHeight="1" thickBot="1" x14ac:dyDescent="0.3">
      <c r="A8" t="s">
        <v>1331</v>
      </c>
      <c r="B8" s="337"/>
      <c r="C8" s="230" t="s">
        <v>1125</v>
      </c>
      <c r="D8" s="30" t="s">
        <v>864</v>
      </c>
      <c r="E8" s="338">
        <f>VLOOKUP($A8,data!$A:$BY,69,FALSE)</f>
        <v>8.99</v>
      </c>
      <c r="F8" s="339">
        <f>VLOOKUP($A8,data!$A:$BY,70,FALSE)</f>
        <v>2</v>
      </c>
      <c r="G8" s="338">
        <f>VLOOKUP($A8,data!$A:$BY,71,FALSE)</f>
        <v>7.99</v>
      </c>
      <c r="H8" s="339">
        <f>VLOOKUP($A8,data!$A:$BY,72,FALSE)</f>
        <v>5</v>
      </c>
      <c r="I8" s="338">
        <f>VLOOKUP($A8,data!$A:$BY,73,FALSE)</f>
        <v>6.99</v>
      </c>
      <c r="J8" s="339">
        <f>VLOOKUP($A8,data!$A:$BY,74,FALSE)</f>
        <v>10</v>
      </c>
      <c r="K8" s="338">
        <f>VLOOKUP($A8,data!$A:$BY,75,FALSE)</f>
        <v>6.59</v>
      </c>
      <c r="L8" s="339">
        <f>VLOOKUP($A8,data!$A:$BY,76,FALSE)</f>
        <v>15</v>
      </c>
      <c r="M8" s="338">
        <f>VLOOKUP($A8,data!$A:$BY,77,FALSE)</f>
        <v>6.25</v>
      </c>
      <c r="N8" s="340"/>
      <c r="O8" s="44">
        <f t="shared" si="0"/>
        <v>0</v>
      </c>
    </row>
    <row r="9" spans="1:18" ht="49.5" customHeight="1" thickBot="1" x14ac:dyDescent="0.3">
      <c r="A9" t="s">
        <v>1332</v>
      </c>
      <c r="B9" s="13"/>
      <c r="C9" s="15" t="s">
        <v>1126</v>
      </c>
      <c r="D9" s="190" t="s">
        <v>865</v>
      </c>
      <c r="E9" s="191">
        <f>VLOOKUP($A9,data!$A:$BY,69,FALSE)</f>
        <v>16.989999999999998</v>
      </c>
      <c r="F9" s="192">
        <f>VLOOKUP($A9,data!$A:$BY,70,FALSE)</f>
        <v>2</v>
      </c>
      <c r="G9" s="191">
        <f>VLOOKUP($A9,data!$A:$BY,71,FALSE)</f>
        <v>16.489999999999998</v>
      </c>
      <c r="H9" s="192">
        <f>VLOOKUP($A9,data!$A:$BY,72,FALSE)</f>
        <v>5</v>
      </c>
      <c r="I9" s="191">
        <f>VLOOKUP($A9,data!$A:$BY,73,FALSE)</f>
        <v>15.99</v>
      </c>
      <c r="J9" s="192">
        <f>VLOOKUP($A9,data!$A:$BY,74,FALSE)</f>
        <v>10</v>
      </c>
      <c r="K9" s="191">
        <f>VLOOKUP($A9,data!$A:$BY,75,FALSE)</f>
        <v>14.99</v>
      </c>
      <c r="L9" s="192">
        <f>VLOOKUP($A9,data!$A:$BY,76,FALSE)</f>
        <v>15</v>
      </c>
      <c r="M9" s="191">
        <f>VLOOKUP($A9,data!$A:$BY,77,FALSE)</f>
        <v>14.15</v>
      </c>
      <c r="N9" s="336"/>
      <c r="O9" s="116">
        <f t="shared" si="0"/>
        <v>0</v>
      </c>
    </row>
    <row r="10" spans="1:18" ht="49.5" customHeight="1" thickBot="1" x14ac:dyDescent="0.3">
      <c r="A10" t="s">
        <v>1333</v>
      </c>
      <c r="B10" s="337"/>
      <c r="C10" s="230" t="s">
        <v>1127</v>
      </c>
      <c r="D10" s="30" t="s">
        <v>866</v>
      </c>
      <c r="E10" s="338">
        <f>VLOOKUP($A10,data!$A:$BY,69,FALSE)</f>
        <v>2.75</v>
      </c>
      <c r="F10" s="339">
        <f>VLOOKUP($A10,data!$A:$BY,70,FALSE)</f>
        <v>2</v>
      </c>
      <c r="G10" s="338">
        <f>VLOOKUP($A10,data!$A:$BY,71,FALSE)</f>
        <v>2.59</v>
      </c>
      <c r="H10" s="339">
        <f>VLOOKUP($A10,data!$A:$BY,72,FALSE)</f>
        <v>5</v>
      </c>
      <c r="I10" s="338">
        <f>VLOOKUP($A10,data!$A:$BY,73,FALSE)</f>
        <v>2.4900000000000002</v>
      </c>
      <c r="J10" s="339">
        <f>VLOOKUP($A10,data!$A:$BY,74,FALSE)</f>
        <v>10</v>
      </c>
      <c r="K10" s="338">
        <f>VLOOKUP($A10,data!$A:$BY,75,FALSE)</f>
        <v>2.35</v>
      </c>
      <c r="L10" s="339">
        <f>VLOOKUP($A10,data!$A:$BY,76,FALSE)</f>
        <v>50</v>
      </c>
      <c r="M10" s="338">
        <f>VLOOKUP($A10,data!$A:$BY,77,FALSE)</f>
        <v>2.29</v>
      </c>
      <c r="N10" s="340"/>
      <c r="O10" s="44">
        <f t="shared" si="0"/>
        <v>0</v>
      </c>
    </row>
    <row r="11" spans="1:18" ht="49.5" customHeight="1" thickBot="1" x14ac:dyDescent="0.3">
      <c r="A11" t="s">
        <v>1334</v>
      </c>
      <c r="B11" s="13"/>
      <c r="C11" s="15" t="s">
        <v>1128</v>
      </c>
      <c r="D11" s="190" t="s">
        <v>867</v>
      </c>
      <c r="E11" s="191">
        <f>VLOOKUP($A11,data!$A:$BY,69,FALSE)</f>
        <v>2.75</v>
      </c>
      <c r="F11" s="192">
        <f>VLOOKUP($A11,data!$A:$BY,70,FALSE)</f>
        <v>2</v>
      </c>
      <c r="G11" s="191">
        <f>VLOOKUP($A11,data!$A:$BY,71,FALSE)</f>
        <v>2.59</v>
      </c>
      <c r="H11" s="192">
        <f>VLOOKUP($A11,data!$A:$BY,72,FALSE)</f>
        <v>5</v>
      </c>
      <c r="I11" s="191">
        <f>VLOOKUP($A11,data!$A:$BY,73,FALSE)</f>
        <v>2.4900000000000002</v>
      </c>
      <c r="J11" s="192">
        <f>VLOOKUP($A11,data!$A:$BY,74,FALSE)</f>
        <v>10</v>
      </c>
      <c r="K11" s="191">
        <f>VLOOKUP($A11,data!$A:$BY,75,FALSE)</f>
        <v>2.35</v>
      </c>
      <c r="L11" s="192">
        <f>VLOOKUP($A11,data!$A:$BY,76,FALSE)</f>
        <v>50</v>
      </c>
      <c r="M11" s="191">
        <f>VLOOKUP($A11,data!$A:$BY,77,FALSE)</f>
        <v>2.29</v>
      </c>
      <c r="N11" s="336"/>
      <c r="O11" s="116">
        <f t="shared" si="0"/>
        <v>0</v>
      </c>
    </row>
    <row r="12" spans="1:18" ht="49.5" customHeight="1" thickBot="1" x14ac:dyDescent="0.3">
      <c r="A12" t="s">
        <v>1335</v>
      </c>
      <c r="B12" s="337"/>
      <c r="C12" s="230" t="s">
        <v>1899</v>
      </c>
      <c r="D12" s="30" t="s">
        <v>868</v>
      </c>
      <c r="E12" s="338">
        <f>VLOOKUP($A12,data!$A:$BY,69,FALSE)</f>
        <v>6.9</v>
      </c>
      <c r="F12" s="339">
        <f>VLOOKUP($A12,data!$A:$BY,70,FALSE)</f>
        <v>5</v>
      </c>
      <c r="G12" s="338">
        <f>VLOOKUP($A12,data!$A:$BY,71,FALSE)</f>
        <v>6.75</v>
      </c>
      <c r="H12" s="339">
        <f>VLOOKUP($A12,data!$A:$BY,72,FALSE)</f>
        <v>10</v>
      </c>
      <c r="I12" s="338">
        <f>VLOOKUP($A12,data!$A:$BY,73,FALSE)</f>
        <v>6.49</v>
      </c>
      <c r="J12" s="339">
        <f>VLOOKUP($A12,data!$A:$BY,74,FALSE)</f>
        <v>20</v>
      </c>
      <c r="K12" s="338">
        <f>VLOOKUP($A12,data!$A:$BY,75,FALSE)</f>
        <v>6.19</v>
      </c>
      <c r="L12" s="339">
        <f>VLOOKUP($A12,data!$A:$BY,76,FALSE)</f>
        <v>20</v>
      </c>
      <c r="M12" s="338">
        <f>VLOOKUP($A12,data!$A:$BY,77,FALSE)</f>
        <v>6.19</v>
      </c>
      <c r="N12" s="340"/>
      <c r="O12" s="44">
        <f t="shared" si="0"/>
        <v>0</v>
      </c>
      <c r="R12" s="92"/>
    </row>
  </sheetData>
  <sheetProtection algorithmName="SHA-512" hashValue="wMbK5tYo3vm+w5U89t+19OHjQFDYgy86n7WtqGqbaNBGlejYspBnbMv50cbhRapv8Sl3fHWEsUjKgTc3JmXLPw==" saltValue="W3qUZ5KjidnpFJORGvnIgw==" spinCount="100000" sheet="1" objects="1" scenarios="1" selectLockedCells="1"/>
  <mergeCells count="8">
    <mergeCell ref="N3:N4"/>
    <mergeCell ref="O3:O4"/>
    <mergeCell ref="B3:D3"/>
    <mergeCell ref="E3:E4"/>
    <mergeCell ref="F3:G3"/>
    <mergeCell ref="H3:I3"/>
    <mergeCell ref="J3:K3"/>
    <mergeCell ref="L3:M3"/>
  </mergeCells>
  <dataValidations count="1">
    <dataValidation type="whole" operator="greaterThan" allowBlank="1" showInputMessage="1" showErrorMessage="1" sqref="N5:N12">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42578125" customWidth="1"/>
    <col min="3" max="3" width="31.28515625" customWidth="1"/>
    <col min="4" max="4" width="8.42578125" customWidth="1"/>
    <col min="5" max="5" width="11.140625" customWidth="1"/>
    <col min="6" max="6" width="7.42578125" style="3" customWidth="1"/>
    <col min="7" max="7" width="5.7109375" style="4"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8" customWidth="1"/>
    <col min="16" max="16" width="9.140625" customWidth="1"/>
  </cols>
  <sheetData>
    <row r="1" spans="1:16" ht="16.5" x14ac:dyDescent="0.25">
      <c r="A1" s="325">
        <f>SUM(P5:P18)</f>
        <v>0</v>
      </c>
      <c r="B1" s="11" t="s">
        <v>1294</v>
      </c>
      <c r="C1" s="10"/>
    </row>
    <row r="2" spans="1:16" ht="15.75" thickBot="1" x14ac:dyDescent="0.3">
      <c r="A2" s="321">
        <f>SUM(O5:O18)</f>
        <v>0</v>
      </c>
      <c r="B2" s="2"/>
    </row>
    <row r="3" spans="1:16" ht="19.5" customHeight="1" x14ac:dyDescent="0.25">
      <c r="B3" s="542" t="s">
        <v>1035</v>
      </c>
      <c r="C3" s="543"/>
      <c r="D3" s="543"/>
      <c r="E3" s="544"/>
      <c r="F3" s="512" t="s">
        <v>1029</v>
      </c>
      <c r="G3" s="505" t="s">
        <v>1030</v>
      </c>
      <c r="H3" s="507"/>
      <c r="I3" s="505" t="s">
        <v>1032</v>
      </c>
      <c r="J3" s="507"/>
      <c r="K3" s="542" t="s">
        <v>1033</v>
      </c>
      <c r="L3" s="544"/>
      <c r="M3" s="542" t="s">
        <v>1034</v>
      </c>
      <c r="N3" s="545"/>
      <c r="O3" s="538" t="s">
        <v>1037</v>
      </c>
      <c r="P3" s="540" t="s">
        <v>1038</v>
      </c>
    </row>
    <row r="4" spans="1:16" ht="19.5" customHeight="1" thickBot="1" x14ac:dyDescent="0.3">
      <c r="B4" s="12" t="s">
        <v>1026</v>
      </c>
      <c r="C4" s="5" t="s">
        <v>1012</v>
      </c>
      <c r="D4" s="5" t="s">
        <v>1036</v>
      </c>
      <c r="E4" s="6" t="s">
        <v>1027</v>
      </c>
      <c r="F4" s="513" t="s">
        <v>1028</v>
      </c>
      <c r="G4" s="7" t="s">
        <v>1031</v>
      </c>
      <c r="H4" s="8" t="s">
        <v>1028</v>
      </c>
      <c r="I4" s="7" t="s">
        <v>1031</v>
      </c>
      <c r="J4" s="8" t="s">
        <v>1028</v>
      </c>
      <c r="K4" s="7" t="s">
        <v>1031</v>
      </c>
      <c r="L4" s="8" t="s">
        <v>1028</v>
      </c>
      <c r="M4" s="7" t="s">
        <v>1031</v>
      </c>
      <c r="N4" s="9" t="s">
        <v>1028</v>
      </c>
      <c r="O4" s="539"/>
      <c r="P4" s="541"/>
    </row>
    <row r="5" spans="1:16" ht="49.5" customHeight="1" thickBot="1" x14ac:dyDescent="0.3">
      <c r="A5" t="s">
        <v>1295</v>
      </c>
      <c r="B5" s="87"/>
      <c r="C5" s="445" t="s">
        <v>1091</v>
      </c>
      <c r="D5" s="128"/>
      <c r="E5" s="62" t="s">
        <v>1090</v>
      </c>
      <c r="F5" s="32">
        <f>VLOOKUP($A5,data!$A:$BY,69,FALSE)</f>
        <v>3.1619250000000001</v>
      </c>
      <c r="G5" s="33">
        <f>VLOOKUP($A5,data!$A:$BY,70,FALSE)</f>
        <v>2</v>
      </c>
      <c r="H5" s="34">
        <f>VLOOKUP($A5,data!$A:$BY,71,FALSE)</f>
        <v>2.633175</v>
      </c>
      <c r="I5" s="33">
        <f>VLOOKUP($A5,data!$A:$BY,72,FALSE)</f>
        <v>12</v>
      </c>
      <c r="J5" s="34">
        <f>VLOOKUP($A5,data!$A:$BY,73,FALSE)</f>
        <v>2.104425</v>
      </c>
      <c r="K5" s="33">
        <f>VLOOKUP($A5,data!$A:$BY,74,FALSE)</f>
        <v>60</v>
      </c>
      <c r="L5" s="34">
        <f>VLOOKUP($A5,data!$A:$BY,75,FALSE)</f>
        <v>1.5756749999999999</v>
      </c>
      <c r="M5" s="33">
        <f>VLOOKUP($A5,data!$A:$BY,76,FALSE)</f>
        <v>120</v>
      </c>
      <c r="N5" s="35">
        <f>VLOOKUP($A5,data!$A:$BY,77,FALSE)</f>
        <v>1.3641749999999999</v>
      </c>
      <c r="O5" s="341"/>
      <c r="P5" s="36">
        <f t="shared" ref="P5:P19" si="0">IF(O5=0,0,IF(O5&gt;(M5-1),(N5*O5),IF(O5&gt;(K5-1),(L5*O5),IF(O5&gt;(I5-1),(J5*O5),IF(O5&gt;(G5-1),(H5*O5),F5*O5)))))</f>
        <v>0</v>
      </c>
    </row>
    <row r="6" spans="1:16" ht="49.5" customHeight="1" thickBot="1" x14ac:dyDescent="0.3">
      <c r="A6" t="s">
        <v>150</v>
      </c>
      <c r="B6" s="85"/>
      <c r="C6" s="83" t="s">
        <v>1284</v>
      </c>
      <c r="D6" s="114"/>
      <c r="E6" s="115" t="s">
        <v>613</v>
      </c>
      <c r="F6" s="48">
        <f>VLOOKUP($A6,data!$A:$BY,69,FALSE)</f>
        <v>39.25</v>
      </c>
      <c r="G6" s="49">
        <f>VLOOKUP($A6,data!$A:$BY,70,FALSE)</f>
        <v>2</v>
      </c>
      <c r="H6" s="50">
        <f>VLOOKUP($A6,data!$A:$BY,71,FALSE)</f>
        <v>36.99</v>
      </c>
      <c r="I6" s="49">
        <f>VLOOKUP($A6,data!$A:$BY,72,FALSE)</f>
        <v>5</v>
      </c>
      <c r="J6" s="50">
        <f>VLOOKUP($A6,data!$A:$BY,73,FALSE)</f>
        <v>35.99</v>
      </c>
      <c r="K6" s="49">
        <f>VLOOKUP($A6,data!$A:$BY,74,FALSE)</f>
        <v>7</v>
      </c>
      <c r="L6" s="50">
        <f>VLOOKUP($A6,data!$A:$BY,75,FALSE)</f>
        <v>33.99</v>
      </c>
      <c r="M6" s="49">
        <f>VLOOKUP($A6,data!$A:$BY,76,FALSE)</f>
        <v>10</v>
      </c>
      <c r="N6" s="56">
        <f>VLOOKUP($A6,data!$A:$BY,77,FALSE)</f>
        <v>32.35</v>
      </c>
      <c r="O6" s="334"/>
      <c r="P6" s="116">
        <f t="shared" si="0"/>
        <v>0</v>
      </c>
    </row>
    <row r="7" spans="1:16" ht="49.5" customHeight="1" thickBot="1" x14ac:dyDescent="0.3">
      <c r="A7" t="s">
        <v>149</v>
      </c>
      <c r="B7" s="85"/>
      <c r="C7" s="444" t="s">
        <v>1283</v>
      </c>
      <c r="D7" s="129"/>
      <c r="E7" s="103" t="s">
        <v>602</v>
      </c>
      <c r="F7" s="98">
        <f>VLOOKUP($A7,data!$A:$BY,69,FALSE)</f>
        <v>9.35</v>
      </c>
      <c r="G7" s="99">
        <f>VLOOKUP($A7,data!$A:$BY,70,FALSE)</f>
        <v>1</v>
      </c>
      <c r="H7" s="100">
        <f>VLOOKUP($A7,data!$A:$BY,71,FALSE)</f>
        <v>9.35</v>
      </c>
      <c r="I7" s="99">
        <f>VLOOKUP($A7,data!$A:$BY,72,FALSE)</f>
        <v>1</v>
      </c>
      <c r="J7" s="100">
        <f>VLOOKUP($A7,data!$A:$BY,73,FALSE)</f>
        <v>9.35</v>
      </c>
      <c r="K7" s="99">
        <f>VLOOKUP($A7,data!$A:$BY,74,FALSE)</f>
        <v>1</v>
      </c>
      <c r="L7" s="100">
        <f>VLOOKUP($A7,data!$A:$BY,75,FALSE)</f>
        <v>9.35</v>
      </c>
      <c r="M7" s="99">
        <f>VLOOKUP($A7,data!$A:$BY,76,FALSE)</f>
        <v>1</v>
      </c>
      <c r="N7" s="100">
        <f>VLOOKUP($A7,data!$A:$BY,77,FALSE)</f>
        <v>9.35</v>
      </c>
      <c r="O7" s="342"/>
      <c r="P7" s="100">
        <f t="shared" si="0"/>
        <v>0</v>
      </c>
    </row>
    <row r="8" spans="1:16" ht="49.5" customHeight="1" x14ac:dyDescent="0.25">
      <c r="A8" t="s">
        <v>2</v>
      </c>
      <c r="B8" s="535"/>
      <c r="C8" s="503" t="s">
        <v>1296</v>
      </c>
      <c r="D8" s="46" t="s">
        <v>1014</v>
      </c>
      <c r="E8" s="47" t="s">
        <v>637</v>
      </c>
      <c r="F8" s="120">
        <f>VLOOKUP($A8,data!$A:$BY,69,FALSE)</f>
        <v>3.99</v>
      </c>
      <c r="G8" s="49">
        <f>VLOOKUP($A8,data!$A:$BY,70,FALSE)</f>
        <v>2</v>
      </c>
      <c r="H8" s="50">
        <f>VLOOKUP($A8,data!$A:$BY,71,FALSE)</f>
        <v>3.49</v>
      </c>
      <c r="I8" s="49">
        <f>VLOOKUP($A8,data!$A:$BY,72,FALSE)</f>
        <v>6</v>
      </c>
      <c r="J8" s="50">
        <f>VLOOKUP($A8,data!$A:$BY,73,FALSE)</f>
        <v>3.29</v>
      </c>
      <c r="K8" s="49">
        <f>VLOOKUP($A8,data!$A:$BY,74,FALSE)</f>
        <v>12</v>
      </c>
      <c r="L8" s="50">
        <f>VLOOKUP($A8,data!$A:$BY,75,FALSE)</f>
        <v>3.15</v>
      </c>
      <c r="M8" s="49">
        <f>VLOOKUP($A8,data!$A:$BY,76,FALSE)</f>
        <v>24</v>
      </c>
      <c r="N8" s="50">
        <f>VLOOKUP($A8,data!$A:$BY,77,FALSE)</f>
        <v>2.89</v>
      </c>
      <c r="O8" s="330"/>
      <c r="P8" s="50">
        <f t="shared" si="0"/>
        <v>0</v>
      </c>
    </row>
    <row r="9" spans="1:16" ht="49.5" customHeight="1" x14ac:dyDescent="0.25">
      <c r="A9" t="s">
        <v>4</v>
      </c>
      <c r="B9" s="566"/>
      <c r="C9" s="526" t="s">
        <v>1285</v>
      </c>
      <c r="D9" s="104" t="s">
        <v>1297</v>
      </c>
      <c r="E9" s="105" t="s">
        <v>638</v>
      </c>
      <c r="F9" s="108">
        <f>VLOOKUP($A9,data!$A:$BY,69,FALSE)</f>
        <v>3.99</v>
      </c>
      <c r="G9" s="110">
        <f>VLOOKUP($A9,data!$A:$BY,70,FALSE)</f>
        <v>2</v>
      </c>
      <c r="H9" s="111">
        <f>VLOOKUP($A9,data!$A:$BY,71,FALSE)</f>
        <v>3.49</v>
      </c>
      <c r="I9" s="110">
        <f>VLOOKUP($A9,data!$A:$BY,72,FALSE)</f>
        <v>6</v>
      </c>
      <c r="J9" s="111">
        <f>VLOOKUP($A9,data!$A:$BY,73,FALSE)</f>
        <v>3.29</v>
      </c>
      <c r="K9" s="110">
        <f>VLOOKUP($A9,data!$A:$BY,74,FALSE)</f>
        <v>12</v>
      </c>
      <c r="L9" s="111">
        <f>VLOOKUP($A9,data!$A:$BY,75,FALSE)</f>
        <v>3.15</v>
      </c>
      <c r="M9" s="110">
        <f>VLOOKUP($A9,data!$A:$BY,76,FALSE)</f>
        <v>24</v>
      </c>
      <c r="N9" s="111">
        <f>VLOOKUP($A9,data!$A:$BY,77,FALSE)</f>
        <v>2.89</v>
      </c>
      <c r="O9" s="331"/>
      <c r="P9" s="111">
        <f t="shared" si="0"/>
        <v>0</v>
      </c>
    </row>
    <row r="10" spans="1:16" ht="49.5" customHeight="1" x14ac:dyDescent="0.25">
      <c r="A10" t="s">
        <v>3</v>
      </c>
      <c r="B10" s="566"/>
      <c r="C10" s="526" t="s">
        <v>1286</v>
      </c>
      <c r="D10" s="121" t="s">
        <v>1168</v>
      </c>
      <c r="E10" s="122" t="s">
        <v>639</v>
      </c>
      <c r="F10" s="123">
        <f>VLOOKUP($A10,data!$A:$BY,69,FALSE)</f>
        <v>3.99</v>
      </c>
      <c r="G10" s="124">
        <f>VLOOKUP($A10,data!$A:$BY,70,FALSE)</f>
        <v>2</v>
      </c>
      <c r="H10" s="125">
        <f>VLOOKUP($A10,data!$A:$BY,71,FALSE)</f>
        <v>3.49</v>
      </c>
      <c r="I10" s="124">
        <f>VLOOKUP($A10,data!$A:$BY,72,FALSE)</f>
        <v>6</v>
      </c>
      <c r="J10" s="125">
        <f>VLOOKUP($A10,data!$A:$BY,73,FALSE)</f>
        <v>3.29</v>
      </c>
      <c r="K10" s="124">
        <f>VLOOKUP($A10,data!$A:$BY,74,FALSE)</f>
        <v>12</v>
      </c>
      <c r="L10" s="125">
        <f>VLOOKUP($A10,data!$A:$BY,75,FALSE)</f>
        <v>3.15</v>
      </c>
      <c r="M10" s="124">
        <f>VLOOKUP($A10,data!$A:$BY,76,FALSE)</f>
        <v>24</v>
      </c>
      <c r="N10" s="125">
        <f>VLOOKUP($A10,data!$A:$BY,77,FALSE)</f>
        <v>2.89</v>
      </c>
      <c r="O10" s="332"/>
      <c r="P10" s="125">
        <f t="shared" si="0"/>
        <v>0</v>
      </c>
    </row>
    <row r="11" spans="1:16" ht="49.5" customHeight="1" thickBot="1" x14ac:dyDescent="0.3">
      <c r="A11" t="s">
        <v>5</v>
      </c>
      <c r="B11" s="567"/>
      <c r="C11" s="504" t="s">
        <v>1287</v>
      </c>
      <c r="D11" s="159" t="s">
        <v>1298</v>
      </c>
      <c r="E11" s="106" t="s">
        <v>640</v>
      </c>
      <c r="F11" s="257">
        <f>VLOOKUP($A11,data!$A:$BY,69,FALSE)</f>
        <v>23.95</v>
      </c>
      <c r="G11" s="112">
        <f>VLOOKUP($A11,data!$A:$BY,70,FALSE)</f>
        <v>2</v>
      </c>
      <c r="H11" s="113">
        <f>VLOOKUP($A11,data!$A:$BY,71,FALSE)</f>
        <v>20.95</v>
      </c>
      <c r="I11" s="112">
        <f>VLOOKUP($A11,data!$A:$BY,72,FALSE)</f>
        <v>3</v>
      </c>
      <c r="J11" s="113">
        <f>VLOOKUP($A11,data!$A:$BY,73,FALSE)</f>
        <v>19.75</v>
      </c>
      <c r="K11" s="112">
        <f>VLOOKUP($A11,data!$A:$BY,74,FALSE)</f>
        <v>4</v>
      </c>
      <c r="L11" s="113">
        <f>VLOOKUP($A11,data!$A:$BY,75,FALSE)</f>
        <v>18.89</v>
      </c>
      <c r="M11" s="112">
        <f>VLOOKUP($A11,data!$A:$BY,76,FALSE)</f>
        <v>5</v>
      </c>
      <c r="N11" s="113">
        <f>VLOOKUP($A11,data!$A:$BY,77,FALSE)</f>
        <v>17.350000000000001</v>
      </c>
      <c r="O11" s="329"/>
      <c r="P11" s="113">
        <f t="shared" si="0"/>
        <v>0</v>
      </c>
    </row>
    <row r="12" spans="1:16" ht="49.5" customHeight="1" thickBot="1" x14ac:dyDescent="0.3">
      <c r="A12" t="s">
        <v>7</v>
      </c>
      <c r="B12" s="88"/>
      <c r="C12" s="448" t="s">
        <v>1288</v>
      </c>
      <c r="D12" s="39"/>
      <c r="E12" s="37" t="s">
        <v>641</v>
      </c>
      <c r="F12" s="32">
        <f>VLOOKUP($A12,data!$A:$BY,69,FALSE)</f>
        <v>2.99</v>
      </c>
      <c r="G12" s="33">
        <f>VLOOKUP($A12,data!$A:$BY,70,FALSE)</f>
        <v>24</v>
      </c>
      <c r="H12" s="34">
        <f>VLOOKUP($A12,data!$A:$BY,71,FALSE)</f>
        <v>2.5499999999999998</v>
      </c>
      <c r="I12" s="33">
        <f>VLOOKUP($A12,data!$A:$BY,72,FALSE)</f>
        <v>24</v>
      </c>
      <c r="J12" s="34">
        <f>VLOOKUP($A12,data!$A:$BY,73,FALSE)</f>
        <v>2.4900000000000002</v>
      </c>
      <c r="K12" s="33">
        <f>VLOOKUP($A12,data!$A:$BY,74,FALSE)</f>
        <v>24</v>
      </c>
      <c r="L12" s="34">
        <f>VLOOKUP($A12,data!$A:$BY,75,FALSE)</f>
        <v>2.4900000000000002</v>
      </c>
      <c r="M12" s="33">
        <f>VLOOKUP($A12,data!$A:$BY,76,FALSE)</f>
        <v>24</v>
      </c>
      <c r="N12" s="34">
        <f>VLOOKUP($A12,data!$A:$BY,77,FALSE)</f>
        <v>2.4900000000000002</v>
      </c>
      <c r="O12" s="326"/>
      <c r="P12" s="34">
        <f t="shared" si="0"/>
        <v>0</v>
      </c>
    </row>
    <row r="13" spans="1:16" ht="49.5" customHeight="1" thickBot="1" x14ac:dyDescent="0.3">
      <c r="A13" t="s">
        <v>6</v>
      </c>
      <c r="B13" s="88"/>
      <c r="C13" s="90" t="s">
        <v>1289</v>
      </c>
      <c r="D13" s="46"/>
      <c r="E13" s="47" t="s">
        <v>642</v>
      </c>
      <c r="F13" s="48">
        <f>VLOOKUP($A13,data!$A:$BY,69,FALSE)</f>
        <v>1.85</v>
      </c>
      <c r="G13" s="49">
        <f>VLOOKUP($A13,data!$A:$BY,70,FALSE)</f>
        <v>24</v>
      </c>
      <c r="H13" s="50">
        <f>VLOOKUP($A13,data!$A:$BY,71,FALSE)</f>
        <v>1.65</v>
      </c>
      <c r="I13" s="49">
        <f>VLOOKUP($A13,data!$A:$BY,72,FALSE)</f>
        <v>0</v>
      </c>
      <c r="J13" s="50">
        <f>VLOOKUP($A13,data!$A:$BY,73,FALSE)</f>
        <v>1.8480000000000001</v>
      </c>
      <c r="K13" s="49">
        <f>VLOOKUP($A13,data!$A:$BY,74,FALSE)</f>
        <v>0</v>
      </c>
      <c r="L13" s="50">
        <f>VLOOKUP($A13,data!$A:$BY,75,FALSE)</f>
        <v>1.8480000000000001</v>
      </c>
      <c r="M13" s="49">
        <f>VLOOKUP($A13,data!$A:$BY,76,FALSE)</f>
        <v>0</v>
      </c>
      <c r="N13" s="50">
        <f>VLOOKUP($A13,data!$A:$BY,77,FALSE)</f>
        <v>1.8480000000000001</v>
      </c>
      <c r="O13" s="330"/>
      <c r="P13" s="50">
        <f t="shared" si="0"/>
        <v>0</v>
      </c>
    </row>
    <row r="14" spans="1:16" ht="49.5" customHeight="1" x14ac:dyDescent="0.25">
      <c r="A14" t="s">
        <v>1</v>
      </c>
      <c r="B14" s="535"/>
      <c r="C14" s="501" t="s">
        <v>1299</v>
      </c>
      <c r="D14" s="39" t="s">
        <v>1300</v>
      </c>
      <c r="E14" s="37" t="s">
        <v>643</v>
      </c>
      <c r="F14" s="32">
        <f>VLOOKUP($A14,data!$A:$BY,69,FALSE)</f>
        <v>35.75</v>
      </c>
      <c r="G14" s="33">
        <f>VLOOKUP($A14,data!$A:$BY,70,FALSE)</f>
        <v>2</v>
      </c>
      <c r="H14" s="34">
        <f>VLOOKUP($A14,data!$A:$BY,71,FALSE)</f>
        <v>33.49</v>
      </c>
      <c r="I14" s="33">
        <f>VLOOKUP($A14,data!$A:$BY,72,FALSE)</f>
        <v>3</v>
      </c>
      <c r="J14" s="34">
        <f>VLOOKUP($A14,data!$A:$BY,73,FALSE)</f>
        <v>32.99</v>
      </c>
      <c r="K14" s="33">
        <f>VLOOKUP($A14,data!$A:$BY,74,FALSE)</f>
        <v>4</v>
      </c>
      <c r="L14" s="34">
        <f>VLOOKUP($A14,data!$A:$BY,75,FALSE)</f>
        <v>31.99</v>
      </c>
      <c r="M14" s="33">
        <f>VLOOKUP($A14,data!$A:$BY,76,FALSE)</f>
        <v>5</v>
      </c>
      <c r="N14" s="34">
        <f>VLOOKUP($A14,data!$A:$BY,77,FALSE)</f>
        <v>29.45</v>
      </c>
      <c r="O14" s="326"/>
      <c r="P14" s="34">
        <f t="shared" si="0"/>
        <v>0</v>
      </c>
    </row>
    <row r="15" spans="1:16" ht="49.5" customHeight="1" thickBot="1" x14ac:dyDescent="0.3">
      <c r="A15" t="s">
        <v>0</v>
      </c>
      <c r="B15" s="567"/>
      <c r="C15" s="502" t="s">
        <v>1290</v>
      </c>
      <c r="D15" s="51" t="s">
        <v>1301</v>
      </c>
      <c r="E15" s="52" t="s">
        <v>644</v>
      </c>
      <c r="F15" s="53">
        <f>VLOOKUP($A15,data!$A:$BY,69,FALSE)</f>
        <v>7.99</v>
      </c>
      <c r="G15" s="54">
        <f>VLOOKUP($A15,data!$A:$BY,70,FALSE)</f>
        <v>2</v>
      </c>
      <c r="H15" s="55">
        <f>VLOOKUP($A15,data!$A:$BY,71,FALSE)</f>
        <v>7.25</v>
      </c>
      <c r="I15" s="54">
        <f>VLOOKUP($A15,data!$A:$BY,72,FALSE)</f>
        <v>4</v>
      </c>
      <c r="J15" s="55">
        <f>VLOOKUP($A15,data!$A:$BY,73,FALSE)</f>
        <v>6.99</v>
      </c>
      <c r="K15" s="54">
        <f>VLOOKUP($A15,data!$A:$BY,74,FALSE)</f>
        <v>8</v>
      </c>
      <c r="L15" s="55">
        <f>VLOOKUP($A15,data!$A:$BY,75,FALSE)</f>
        <v>6.75</v>
      </c>
      <c r="M15" s="54">
        <f>VLOOKUP($A15,data!$A:$BY,76,FALSE)</f>
        <v>12</v>
      </c>
      <c r="N15" s="55">
        <f>VLOOKUP($A15,data!$A:$BY,77,FALSE)</f>
        <v>6.15</v>
      </c>
      <c r="O15" s="327"/>
      <c r="P15" s="55">
        <f t="shared" si="0"/>
        <v>0</v>
      </c>
    </row>
    <row r="16" spans="1:16" ht="49.5" customHeight="1" thickBot="1" x14ac:dyDescent="0.3">
      <c r="A16" t="s">
        <v>25</v>
      </c>
      <c r="B16" s="88"/>
      <c r="C16" s="133" t="s">
        <v>1291</v>
      </c>
      <c r="D16" s="46"/>
      <c r="E16" s="47" t="s">
        <v>645</v>
      </c>
      <c r="F16" s="48">
        <f>VLOOKUP($A16,data!$A:$BY,69,FALSE)</f>
        <v>4.1900000000000004</v>
      </c>
      <c r="G16" s="49">
        <f>VLOOKUP($A16,data!$A:$BY,70,FALSE)</f>
        <v>2</v>
      </c>
      <c r="H16" s="50">
        <f>VLOOKUP($A16,data!$A:$BY,71,FALSE)</f>
        <v>3.99</v>
      </c>
      <c r="I16" s="49">
        <f>VLOOKUP($A16,data!$A:$BY,72,FALSE)</f>
        <v>4</v>
      </c>
      <c r="J16" s="50">
        <f>VLOOKUP($A16,data!$A:$BY,73,FALSE)</f>
        <v>3.49</v>
      </c>
      <c r="K16" s="49">
        <f>VLOOKUP($A16,data!$A:$BY,74,FALSE)</f>
        <v>12</v>
      </c>
      <c r="L16" s="50">
        <f>VLOOKUP($A16,data!$A:$BY,75,FALSE)</f>
        <v>3.15</v>
      </c>
      <c r="M16" s="49">
        <f>VLOOKUP($A16,data!$A:$BY,76,FALSE)</f>
        <v>24</v>
      </c>
      <c r="N16" s="50">
        <f>VLOOKUP($A16,data!$A:$BY,77,FALSE)</f>
        <v>2.4500000000000002</v>
      </c>
      <c r="O16" s="330"/>
      <c r="P16" s="50">
        <f t="shared" si="0"/>
        <v>0</v>
      </c>
    </row>
    <row r="17" spans="1:16" ht="49.5" customHeight="1" thickBot="1" x14ac:dyDescent="0.3">
      <c r="A17" t="s">
        <v>27</v>
      </c>
      <c r="B17" s="88"/>
      <c r="C17" s="448" t="s">
        <v>1293</v>
      </c>
      <c r="D17" s="39"/>
      <c r="E17" s="37" t="s">
        <v>646</v>
      </c>
      <c r="F17" s="32">
        <f>VLOOKUP($A17,data!$A:$BY,69,FALSE)</f>
        <v>2.59</v>
      </c>
      <c r="G17" s="33">
        <f>VLOOKUP($A17,data!$A:$BY,70,FALSE)</f>
        <v>6</v>
      </c>
      <c r="H17" s="34">
        <f>VLOOKUP($A17,data!$A:$BY,71,FALSE)</f>
        <v>2.25</v>
      </c>
      <c r="I17" s="33">
        <f>VLOOKUP($A17,data!$A:$BY,72,FALSE)</f>
        <v>18</v>
      </c>
      <c r="J17" s="34">
        <f>VLOOKUP($A17,data!$A:$BY,73,FALSE)</f>
        <v>1.99</v>
      </c>
      <c r="K17" s="33">
        <f>VLOOKUP($A17,data!$A:$BY,74,FALSE)</f>
        <v>360</v>
      </c>
      <c r="L17" s="34">
        <f>VLOOKUP($A17,data!$A:$BY,75,FALSE)</f>
        <v>1.69</v>
      </c>
      <c r="M17" s="33">
        <f>VLOOKUP($A17,data!$A:$BY,76,FALSE)</f>
        <v>360</v>
      </c>
      <c r="N17" s="34">
        <f>VLOOKUP($A17,data!$A:$BY,77,FALSE)</f>
        <v>1.69</v>
      </c>
      <c r="O17" s="326"/>
      <c r="P17" s="34">
        <f t="shared" si="0"/>
        <v>0</v>
      </c>
    </row>
    <row r="18" spans="1:16" ht="49.5" customHeight="1" thickBot="1" x14ac:dyDescent="0.3">
      <c r="A18" t="s">
        <v>26</v>
      </c>
      <c r="B18" s="88"/>
      <c r="C18" s="133" t="s">
        <v>1292</v>
      </c>
      <c r="D18" s="46"/>
      <c r="E18" s="47" t="s">
        <v>647</v>
      </c>
      <c r="F18" s="48">
        <f>VLOOKUP($A18,data!$A:$BY,69,FALSE)</f>
        <v>3.69</v>
      </c>
      <c r="G18" s="49">
        <f>VLOOKUP($A18,data!$A:$BY,70,FALSE)</f>
        <v>2</v>
      </c>
      <c r="H18" s="50">
        <f>VLOOKUP($A18,data!$A:$BY,71,FALSE)</f>
        <v>3.15</v>
      </c>
      <c r="I18" s="49">
        <f>VLOOKUP($A18,data!$A:$BY,72,FALSE)</f>
        <v>12</v>
      </c>
      <c r="J18" s="50">
        <f>VLOOKUP($A18,data!$A:$BY,73,FALSE)</f>
        <v>2.95</v>
      </c>
      <c r="K18" s="49">
        <f>VLOOKUP($A18,data!$A:$BY,74,FALSE)</f>
        <v>300</v>
      </c>
      <c r="L18" s="50">
        <f>VLOOKUP($A18,data!$A:$BY,75,FALSE)</f>
        <v>2.5499999999999998</v>
      </c>
      <c r="M18" s="49">
        <f>VLOOKUP($A18,data!$A:$BY,76,FALSE)</f>
        <v>300</v>
      </c>
      <c r="N18" s="50">
        <f>VLOOKUP($A18,data!$A:$BY,77,FALSE)</f>
        <v>2.5499999999999998</v>
      </c>
      <c r="O18" s="330"/>
      <c r="P18" s="50">
        <f t="shared" si="0"/>
        <v>0</v>
      </c>
    </row>
    <row r="19" spans="1:16" ht="49.5" customHeight="1" thickBot="1" x14ac:dyDescent="0.3">
      <c r="A19" t="s">
        <v>1089</v>
      </c>
      <c r="B19" s="13"/>
      <c r="C19" s="230" t="s">
        <v>1727</v>
      </c>
      <c r="D19" s="30" t="s">
        <v>1398</v>
      </c>
      <c r="E19" s="31" t="s">
        <v>1088</v>
      </c>
      <c r="F19" s="42">
        <f>VLOOKUP($A19,data!$A:$BY,69,FALSE)</f>
        <v>3.25</v>
      </c>
      <c r="G19" s="43">
        <f>VLOOKUP($A19,data!$A:$BY,70,FALSE)</f>
        <v>2</v>
      </c>
      <c r="H19" s="44">
        <f>VLOOKUP($A19,data!$A:$BY,71,FALSE)</f>
        <v>2.99</v>
      </c>
      <c r="I19" s="43">
        <f>VLOOKUP($A19,data!$A:$BY,72,FALSE)</f>
        <v>10</v>
      </c>
      <c r="J19" s="44">
        <f>VLOOKUP($A19,data!$A:$BY,73,FALSE)</f>
        <v>2.75</v>
      </c>
      <c r="K19" s="43">
        <f>VLOOKUP($A19,data!$A:$BY,74,FALSE)</f>
        <v>24</v>
      </c>
      <c r="L19" s="44">
        <f>VLOOKUP($A19,data!$A:$BY,75,FALSE)</f>
        <v>2.4900000000000002</v>
      </c>
      <c r="M19" s="43">
        <f>VLOOKUP($A19,data!$A:$BY,76,FALSE)</f>
        <v>48</v>
      </c>
      <c r="N19" s="44">
        <f>VLOOKUP($A19,data!$A:$BY,77,FALSE)</f>
        <v>2.15</v>
      </c>
      <c r="O19" s="333"/>
      <c r="P19" s="44">
        <f t="shared" si="0"/>
        <v>0</v>
      </c>
    </row>
  </sheetData>
  <sheetProtection algorithmName="SHA-512" hashValue="47wuvy2W+cUlTV1kj5EO2wukk3zHFO64wEgQumKm9AClN52vkn3Ym90nevRmkGulySS0mpFM4lyWMkHJX+xNOw==" saltValue="DlddsJ9f4b8K/8rEb3/now==" spinCount="100000" sheet="1" objects="1" scenarios="1" selectLockedCells="1"/>
  <mergeCells count="12">
    <mergeCell ref="B14:B15"/>
    <mergeCell ref="C14:C15"/>
    <mergeCell ref="O3:O4"/>
    <mergeCell ref="P3:P4"/>
    <mergeCell ref="B8:B11"/>
    <mergeCell ref="C8:C11"/>
    <mergeCell ref="B3:E3"/>
    <mergeCell ref="F3:F4"/>
    <mergeCell ref="G3:H3"/>
    <mergeCell ref="I3:J3"/>
    <mergeCell ref="K3:L3"/>
    <mergeCell ref="M3:N3"/>
  </mergeCells>
  <dataValidations count="1">
    <dataValidation type="whole" operator="greaterThan" allowBlank="1" showInputMessage="1" showErrorMessage="1" sqref="O5:O19">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42578125" customWidth="1"/>
    <col min="3" max="3" width="34.28515625" customWidth="1"/>
    <col min="4" max="4" width="9.7109375" bestFit="1" customWidth="1"/>
    <col min="5" max="5" width="11.28515625" bestFit="1" customWidth="1"/>
    <col min="6" max="6" width="11.85546875" style="3" customWidth="1"/>
    <col min="7" max="7" width="4.42578125" style="4" customWidth="1"/>
    <col min="8" max="8" width="6.140625" style="3" bestFit="1" customWidth="1"/>
    <col min="9" max="9" width="4.42578125" style="4" customWidth="1"/>
    <col min="10" max="10" width="6.140625" style="3" bestFit="1" customWidth="1"/>
    <col min="11" max="11" width="4.42578125" style="4" customWidth="1"/>
    <col min="12" max="12" width="6.140625" style="3" bestFit="1" customWidth="1"/>
    <col min="13" max="13" width="4.42578125" style="4" customWidth="1"/>
    <col min="14" max="14" width="6.140625" style="3" bestFit="1" customWidth="1"/>
    <col min="15" max="15" width="8" customWidth="1"/>
    <col min="16" max="20" width="9.140625" customWidth="1"/>
  </cols>
  <sheetData>
    <row r="1" spans="1:16" ht="16.5" x14ac:dyDescent="0.25">
      <c r="A1" s="325">
        <f>SUM(P5:P23)</f>
        <v>0</v>
      </c>
      <c r="B1" s="11" t="s">
        <v>1326</v>
      </c>
      <c r="C1" s="10"/>
      <c r="F1" s="3" t="s">
        <v>1323</v>
      </c>
    </row>
    <row r="2" spans="1:16" ht="15.75" thickBot="1" x14ac:dyDescent="0.3">
      <c r="A2" s="321">
        <f>SUM(O5:O23)</f>
        <v>0</v>
      </c>
      <c r="B2" s="2"/>
      <c r="F2" s="3" t="s">
        <v>1324</v>
      </c>
    </row>
    <row r="3" spans="1:16" x14ac:dyDescent="0.25">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x14ac:dyDescent="0.25">
      <c r="A5" t="s">
        <v>15</v>
      </c>
      <c r="B5" s="88"/>
      <c r="C5" s="448" t="s">
        <v>1163</v>
      </c>
      <c r="D5" s="39"/>
      <c r="E5" s="37" t="s">
        <v>627</v>
      </c>
      <c r="F5" s="32">
        <f>VLOOKUP($A5,data!$A:$BY,69,FALSE)</f>
        <v>2.39</v>
      </c>
      <c r="G5" s="33">
        <f>VLOOKUP($A5,data!$A:$BY,70,FALSE)</f>
        <v>5</v>
      </c>
      <c r="H5" s="35">
        <f>VLOOKUP($A5,data!$A:$BY,71,FALSE)</f>
        <v>2.15</v>
      </c>
      <c r="I5" s="33">
        <f>VLOOKUP($A5,data!$A:$BY,72,FALSE)</f>
        <v>10</v>
      </c>
      <c r="J5" s="35">
        <f>VLOOKUP($A5,data!$A:$BY,73,FALSE)</f>
        <v>1.99</v>
      </c>
      <c r="K5" s="33">
        <f>VLOOKUP($A5,data!$A:$BY,74,FALSE)</f>
        <v>20</v>
      </c>
      <c r="L5" s="35">
        <f>VLOOKUP($A5,data!$A:$BY,75,FALSE)</f>
        <v>1.79</v>
      </c>
      <c r="M5" s="33">
        <f>VLOOKUP($A5,data!$A:$BY,76,FALSE)</f>
        <v>40</v>
      </c>
      <c r="N5" s="35">
        <f>VLOOKUP($A5,data!$A:$BY,77,FALSE)</f>
        <v>1.55</v>
      </c>
      <c r="O5" s="326"/>
      <c r="P5" s="34">
        <f>IF(O5=0,0,IF(O5&gt;(M5-1),(N5*O5),IF(O5&gt;(K5-1),(L5*O5),IF(O5&gt;(I5-1),(J5*O5),IF(O5&gt;(G5-1),(H5*O5),F5*O5)))))</f>
        <v>0</v>
      </c>
    </row>
    <row r="6" spans="1:16" ht="49.5" customHeight="1" x14ac:dyDescent="0.25">
      <c r="A6" t="s">
        <v>16</v>
      </c>
      <c r="B6" s="162"/>
      <c r="C6" s="149" t="s">
        <v>1164</v>
      </c>
      <c r="D6" s="121"/>
      <c r="E6" s="122" t="s">
        <v>628</v>
      </c>
      <c r="F6" s="64">
        <f>VLOOKUP($A6,data!$A:$BY,69,FALSE)</f>
        <v>2.69</v>
      </c>
      <c r="G6" s="65">
        <f>VLOOKUP($A6,data!$A:$BY,70,FALSE)</f>
        <v>5</v>
      </c>
      <c r="H6" s="158">
        <f>VLOOKUP($A6,data!$A:$BY,71,FALSE)</f>
        <v>2.4900000000000002</v>
      </c>
      <c r="I6" s="65">
        <f>VLOOKUP($A6,data!$A:$BY,72,FALSE)</f>
        <v>10</v>
      </c>
      <c r="J6" s="158">
        <f>VLOOKUP($A6,data!$A:$BY,73,FALSE)</f>
        <v>2.15</v>
      </c>
      <c r="K6" s="65">
        <f>VLOOKUP($A6,data!$A:$BY,74,FALSE)</f>
        <v>20</v>
      </c>
      <c r="L6" s="158">
        <f>VLOOKUP($A6,data!$A:$BY,75,FALSE)</f>
        <v>1.99</v>
      </c>
      <c r="M6" s="65">
        <f>VLOOKUP($A6,data!$A:$BY,76,FALSE)</f>
        <v>40</v>
      </c>
      <c r="N6" s="158">
        <f>VLOOKUP($A6,data!$A:$BY,77,FALSE)</f>
        <v>1.75</v>
      </c>
      <c r="O6" s="328"/>
      <c r="P6" s="66">
        <f>IF(O6=0,0,IF(O6&gt;(M6-1),(N6*O6),IF(O6&gt;(K6-1),(L6*O6),IF(O6&gt;(I6-1),(J6*O6),IF(O6&gt;(G6-1),(H6*O6),F6*O6)))))</f>
        <v>0</v>
      </c>
    </row>
    <row r="7" spans="1:16" ht="49.5" customHeight="1" x14ac:dyDescent="0.25">
      <c r="A7" t="s">
        <v>24</v>
      </c>
      <c r="B7" s="162"/>
      <c r="C7" s="456" t="s">
        <v>1165</v>
      </c>
      <c r="D7" s="104"/>
      <c r="E7" s="105" t="s">
        <v>624</v>
      </c>
      <c r="F7" s="163">
        <f>VLOOKUP($A7,data!$A:$BY,69,FALSE)</f>
        <v>9.15</v>
      </c>
      <c r="G7" s="110">
        <f>VLOOKUP($A7,data!$A:$BY,70,FALSE)</f>
        <v>4</v>
      </c>
      <c r="H7" s="109">
        <f>VLOOKUP($A7,data!$A:$BY,71,FALSE)</f>
        <v>8.49</v>
      </c>
      <c r="I7" s="110">
        <f>VLOOKUP($A7,data!$A:$BY,72,FALSE)</f>
        <v>7</v>
      </c>
      <c r="J7" s="109">
        <f>VLOOKUP($A7,data!$A:$BY,73,FALSE)</f>
        <v>7.25</v>
      </c>
      <c r="K7" s="110">
        <f>VLOOKUP($A7,data!$A:$BY,74,FALSE)</f>
        <v>10</v>
      </c>
      <c r="L7" s="109">
        <f>VLOOKUP($A7,data!$A:$BY,75,FALSE)</f>
        <v>5.99</v>
      </c>
      <c r="M7" s="110">
        <f>VLOOKUP($A7,data!$A:$BY,76,FALSE)</f>
        <v>20</v>
      </c>
      <c r="N7" s="109">
        <f>VLOOKUP($A7,data!$A:$BY,77,FALSE)</f>
        <v>4.79</v>
      </c>
      <c r="O7" s="331"/>
      <c r="P7" s="111">
        <f>IF(O7=0,0,IF(O7&gt;(M7-1),(N7*O7),IF(O7&gt;(K7-1),(L7*O7),IF(O7&gt;(I7-1),(J7*O7),IF(O7&gt;(G7-1),(H7*O7),F7*O7)))))</f>
        <v>0</v>
      </c>
    </row>
    <row r="8" spans="1:16" ht="49.5" customHeight="1" thickBot="1" x14ac:dyDescent="0.3">
      <c r="A8" t="s">
        <v>17</v>
      </c>
      <c r="B8" s="89"/>
      <c r="C8" s="91" t="s">
        <v>1162</v>
      </c>
      <c r="D8" s="51"/>
      <c r="E8" s="52" t="s">
        <v>619</v>
      </c>
      <c r="F8" s="53">
        <f>VLOOKUP($A8,data!$A:$BY,69,FALSE)</f>
        <v>3.05</v>
      </c>
      <c r="G8" s="54">
        <f>VLOOKUP($A8,data!$A:$BY,70,FALSE)</f>
        <v>5</v>
      </c>
      <c r="H8" s="58">
        <f>VLOOKUP($A8,data!$A:$BY,71,FALSE)</f>
        <v>2.75</v>
      </c>
      <c r="I8" s="54">
        <f>VLOOKUP($A8,data!$A:$BY,72,FALSE)</f>
        <v>7</v>
      </c>
      <c r="J8" s="58">
        <f>VLOOKUP($A8,data!$A:$BY,73,FALSE)</f>
        <v>2.4900000000000002</v>
      </c>
      <c r="K8" s="54">
        <f>VLOOKUP($A8,data!$A:$BY,74,FALSE)</f>
        <v>10</v>
      </c>
      <c r="L8" s="58">
        <f>VLOOKUP($A8,data!$A:$BY,75,FALSE)</f>
        <v>2.29</v>
      </c>
      <c r="M8" s="54">
        <f>VLOOKUP($A8,data!$A:$BY,76,FALSE)</f>
        <v>30</v>
      </c>
      <c r="N8" s="58">
        <f>VLOOKUP($A8,data!$A:$BY,77,FALSE)</f>
        <v>1.99</v>
      </c>
      <c r="O8" s="327"/>
      <c r="P8" s="55">
        <f>IF(O8=0,0,IF(O8&gt;(M8-1),(N8*O8),IF(O8&gt;(K8-1),(L8*O8),IF(O8&gt;(I8-1),(J8*O8),IF(O8&gt;(G8-1),(H8*O8),F8*O8)))))</f>
        <v>0</v>
      </c>
    </row>
    <row r="9" spans="1:16" ht="15.75" thickBot="1" x14ac:dyDescent="0.3">
      <c r="B9" s="145"/>
      <c r="C9" s="146"/>
      <c r="D9" s="147"/>
      <c r="E9" s="147"/>
      <c r="F9" s="64"/>
      <c r="G9" s="148"/>
      <c r="H9" s="64"/>
      <c r="I9" s="148"/>
      <c r="J9" s="64"/>
      <c r="K9" s="148"/>
      <c r="L9" s="64"/>
      <c r="M9" s="148"/>
      <c r="N9" s="64"/>
      <c r="O9" s="147"/>
      <c r="P9" s="64"/>
    </row>
    <row r="10" spans="1:16" ht="49.5" customHeight="1" x14ac:dyDescent="0.25">
      <c r="A10" t="s">
        <v>9</v>
      </c>
      <c r="B10" s="88"/>
      <c r="C10" s="448" t="s">
        <v>1166</v>
      </c>
      <c r="D10" s="39"/>
      <c r="E10" s="37" t="s">
        <v>615</v>
      </c>
      <c r="F10" s="32">
        <f>VLOOKUP($A10,data!$A:$BY,69,FALSE)</f>
        <v>8.2899999999999991</v>
      </c>
      <c r="G10" s="33">
        <f>VLOOKUP($A10,data!$A:$BY,70,FALSE)</f>
        <v>3</v>
      </c>
      <c r="H10" s="35">
        <f>VLOOKUP($A10,data!$A:$BY,71,FALSE)</f>
        <v>7.99</v>
      </c>
      <c r="I10" s="33">
        <f>VLOOKUP($A10,data!$A:$BY,72,FALSE)</f>
        <v>7</v>
      </c>
      <c r="J10" s="35">
        <f>VLOOKUP($A10,data!$A:$BY,73,FALSE)</f>
        <v>7.85</v>
      </c>
      <c r="K10" s="33">
        <f>VLOOKUP($A10,data!$A:$BY,74,FALSE)</f>
        <v>10</v>
      </c>
      <c r="L10" s="35">
        <f>VLOOKUP($A10,data!$A:$BY,75,FALSE)</f>
        <v>7.49</v>
      </c>
      <c r="M10" s="33">
        <f>VLOOKUP($A10,data!$A:$BY,76,FALSE)</f>
        <v>20</v>
      </c>
      <c r="N10" s="35">
        <f>VLOOKUP($A10,data!$A:$BY,77,FALSE)</f>
        <v>6.85</v>
      </c>
      <c r="O10" s="326"/>
      <c r="P10" s="34">
        <f t="shared" ref="P10:P17" si="0">IF(O10=0,0,IF(O10&gt;(M10-1),(N10*O10),IF(O10&gt;(K10-1),(L10*O10),IF(O10&gt;(I10-1),(J10*O10),IF(O10&gt;(G10-1),(H10*O10),F10*O10)))))</f>
        <v>0</v>
      </c>
    </row>
    <row r="11" spans="1:16" ht="49.5" customHeight="1" x14ac:dyDescent="0.25">
      <c r="A11" t="s">
        <v>19</v>
      </c>
      <c r="B11" s="276"/>
      <c r="C11" s="561" t="s">
        <v>1170</v>
      </c>
      <c r="D11" s="121" t="s">
        <v>1167</v>
      </c>
      <c r="E11" s="122" t="s">
        <v>620</v>
      </c>
      <c r="F11" s="64">
        <f>VLOOKUP($A11,data!$A:$BY,69,FALSE)</f>
        <v>0.99</v>
      </c>
      <c r="G11" s="65">
        <f>VLOOKUP($A11,data!$A:$BY,70,FALSE)</f>
        <v>10</v>
      </c>
      <c r="H11" s="158">
        <f>VLOOKUP($A11,data!$A:$BY,71,FALSE)</f>
        <v>0.85</v>
      </c>
      <c r="I11" s="65">
        <f>VLOOKUP($A11,data!$A:$BY,72,FALSE)</f>
        <v>20</v>
      </c>
      <c r="J11" s="158">
        <f>VLOOKUP($A11,data!$A:$BY,73,FALSE)</f>
        <v>0.75</v>
      </c>
      <c r="K11" s="65">
        <f>VLOOKUP($A11,data!$A:$BY,74,FALSE)</f>
        <v>40</v>
      </c>
      <c r="L11" s="158">
        <f>VLOOKUP($A11,data!$A:$BY,75,FALSE)</f>
        <v>0.65</v>
      </c>
      <c r="M11" s="65">
        <f>VLOOKUP($A11,data!$A:$BY,76,FALSE)</f>
        <v>60</v>
      </c>
      <c r="N11" s="158">
        <f>VLOOKUP($A11,data!$A:$BY,77,FALSE)</f>
        <v>0.55000000000000004</v>
      </c>
      <c r="O11" s="328"/>
      <c r="P11" s="66">
        <f t="shared" si="0"/>
        <v>0</v>
      </c>
    </row>
    <row r="12" spans="1:16" ht="49.5" customHeight="1" x14ac:dyDescent="0.25">
      <c r="A12" t="s">
        <v>18</v>
      </c>
      <c r="B12" s="276"/>
      <c r="C12" s="562"/>
      <c r="D12" s="104" t="s">
        <v>1168</v>
      </c>
      <c r="E12" s="105" t="s">
        <v>621</v>
      </c>
      <c r="F12" s="163">
        <f>VLOOKUP($A12,data!$A:$BY,69,FALSE)</f>
        <v>0.99</v>
      </c>
      <c r="G12" s="110">
        <f>VLOOKUP($A12,data!$A:$BY,70,FALSE)</f>
        <v>10</v>
      </c>
      <c r="H12" s="109">
        <f>VLOOKUP($A12,data!$A:$BY,71,FALSE)</f>
        <v>0.85</v>
      </c>
      <c r="I12" s="110">
        <f>VLOOKUP($A12,data!$A:$BY,72,FALSE)</f>
        <v>20</v>
      </c>
      <c r="J12" s="109">
        <f>VLOOKUP($A12,data!$A:$BY,73,FALSE)</f>
        <v>0.75</v>
      </c>
      <c r="K12" s="110">
        <f>VLOOKUP($A12,data!$A:$BY,74,FALSE)</f>
        <v>40</v>
      </c>
      <c r="L12" s="109">
        <f>VLOOKUP($A12,data!$A:$BY,75,FALSE)</f>
        <v>0.65</v>
      </c>
      <c r="M12" s="110">
        <f>VLOOKUP($A12,data!$A:$BY,76,FALSE)</f>
        <v>60</v>
      </c>
      <c r="N12" s="109">
        <f>VLOOKUP($A12,data!$A:$BY,77,FALSE)</f>
        <v>0.55000000000000004</v>
      </c>
      <c r="O12" s="331"/>
      <c r="P12" s="111">
        <f t="shared" si="0"/>
        <v>0</v>
      </c>
    </row>
    <row r="13" spans="1:16" x14ac:dyDescent="0.25">
      <c r="A13" t="s">
        <v>20</v>
      </c>
      <c r="B13" s="552"/>
      <c r="C13" s="525" t="s">
        <v>1171</v>
      </c>
      <c r="D13" s="121" t="s">
        <v>1016</v>
      </c>
      <c r="E13" s="122" t="s">
        <v>622</v>
      </c>
      <c r="F13" s="64">
        <f>VLOOKUP($A13,data!$A:$BY,69,FALSE)</f>
        <v>19.75</v>
      </c>
      <c r="G13" s="65">
        <f>VLOOKUP($A13,data!$A:$BY,70,FALSE)</f>
        <v>2</v>
      </c>
      <c r="H13" s="158">
        <f>VLOOKUP($A13,data!$A:$BY,71,FALSE)</f>
        <v>16.989999999999998</v>
      </c>
      <c r="I13" s="65">
        <f>VLOOKUP($A13,data!$A:$BY,72,FALSE)</f>
        <v>3</v>
      </c>
      <c r="J13" s="158">
        <f>VLOOKUP($A13,data!$A:$BY,73,FALSE)</f>
        <v>15.99</v>
      </c>
      <c r="K13" s="65">
        <f>VLOOKUP($A13,data!$A:$BY,74,FALSE)</f>
        <v>6</v>
      </c>
      <c r="L13" s="158">
        <f>VLOOKUP($A13,data!$A:$BY,75,FALSE)</f>
        <v>12.85</v>
      </c>
      <c r="M13" s="65">
        <f>VLOOKUP($A13,data!$A:$BY,76,FALSE)</f>
        <v>10</v>
      </c>
      <c r="N13" s="158">
        <f>VLOOKUP($A13,data!$A:$BY,77,FALSE)</f>
        <v>10.39</v>
      </c>
      <c r="O13" s="328"/>
      <c r="P13" s="66">
        <f t="shared" si="0"/>
        <v>0</v>
      </c>
    </row>
    <row r="14" spans="1:16" x14ac:dyDescent="0.25">
      <c r="A14" t="s">
        <v>23</v>
      </c>
      <c r="B14" s="530"/>
      <c r="C14" s="520"/>
      <c r="D14" s="104" t="s">
        <v>1169</v>
      </c>
      <c r="E14" s="105" t="s">
        <v>616</v>
      </c>
      <c r="F14" s="163">
        <f>VLOOKUP($A14,data!$A:$BY,69,FALSE)</f>
        <v>19.75</v>
      </c>
      <c r="G14" s="110">
        <f>VLOOKUP($A14,data!$A:$BY,70,FALSE)</f>
        <v>2</v>
      </c>
      <c r="H14" s="109">
        <f>VLOOKUP($A14,data!$A:$BY,71,FALSE)</f>
        <v>16.989999999999998</v>
      </c>
      <c r="I14" s="110">
        <f>VLOOKUP($A14,data!$A:$BY,72,FALSE)</f>
        <v>3</v>
      </c>
      <c r="J14" s="109">
        <f>VLOOKUP($A14,data!$A:$BY,73,FALSE)</f>
        <v>15.99</v>
      </c>
      <c r="K14" s="110">
        <f>VLOOKUP($A14,data!$A:$BY,74,FALSE)</f>
        <v>6</v>
      </c>
      <c r="L14" s="109">
        <f>VLOOKUP($A14,data!$A:$BY,75,FALSE)</f>
        <v>12.85</v>
      </c>
      <c r="M14" s="110">
        <f>VLOOKUP($A14,data!$A:$BY,76,FALSE)</f>
        <v>10</v>
      </c>
      <c r="N14" s="109">
        <f>VLOOKUP($A14,data!$A:$BY,77,FALSE)</f>
        <v>10.39</v>
      </c>
      <c r="O14" s="331"/>
      <c r="P14" s="111">
        <f t="shared" si="0"/>
        <v>0</v>
      </c>
    </row>
    <row r="15" spans="1:16" x14ac:dyDescent="0.25">
      <c r="A15" t="s">
        <v>21</v>
      </c>
      <c r="B15" s="530"/>
      <c r="C15" s="520"/>
      <c r="D15" s="121" t="s">
        <v>1172</v>
      </c>
      <c r="E15" s="122" t="s">
        <v>617</v>
      </c>
      <c r="F15" s="64">
        <f>VLOOKUP($A15,data!$A:$BY,69,FALSE)</f>
        <v>19.75</v>
      </c>
      <c r="G15" s="65">
        <f>VLOOKUP($A15,data!$A:$BY,70,FALSE)</f>
        <v>2</v>
      </c>
      <c r="H15" s="158">
        <f>VLOOKUP($A15,data!$A:$BY,71,FALSE)</f>
        <v>16.989999999999998</v>
      </c>
      <c r="I15" s="65">
        <f>VLOOKUP($A15,data!$A:$BY,72,FALSE)</f>
        <v>3</v>
      </c>
      <c r="J15" s="158">
        <f>VLOOKUP($A15,data!$A:$BY,73,FALSE)</f>
        <v>15.99</v>
      </c>
      <c r="K15" s="65">
        <f>VLOOKUP($A15,data!$A:$BY,74,FALSE)</f>
        <v>6</v>
      </c>
      <c r="L15" s="158">
        <f>VLOOKUP($A15,data!$A:$BY,75,FALSE)</f>
        <v>12.85</v>
      </c>
      <c r="M15" s="65">
        <f>VLOOKUP($A15,data!$A:$BY,76,FALSE)</f>
        <v>10</v>
      </c>
      <c r="N15" s="158">
        <f>VLOOKUP($A15,data!$A:$BY,77,FALSE)</f>
        <v>10.39</v>
      </c>
      <c r="O15" s="328"/>
      <c r="P15" s="66">
        <f t="shared" si="0"/>
        <v>0</v>
      </c>
    </row>
    <row r="16" spans="1:16" x14ac:dyDescent="0.25">
      <c r="A16" t="s">
        <v>22</v>
      </c>
      <c r="B16" s="551"/>
      <c r="C16" s="549"/>
      <c r="D16" s="104" t="s">
        <v>1173</v>
      </c>
      <c r="E16" s="105" t="s">
        <v>618</v>
      </c>
      <c r="F16" s="163">
        <f>VLOOKUP($A16,data!$A:$BY,69,FALSE)</f>
        <v>19.75</v>
      </c>
      <c r="G16" s="110">
        <f>VLOOKUP($A16,data!$A:$BY,70,FALSE)</f>
        <v>2</v>
      </c>
      <c r="H16" s="109">
        <f>VLOOKUP($A16,data!$A:$BY,71,FALSE)</f>
        <v>16.989999999999998</v>
      </c>
      <c r="I16" s="110">
        <f>VLOOKUP($A16,data!$A:$BY,72,FALSE)</f>
        <v>3</v>
      </c>
      <c r="J16" s="109">
        <f>VLOOKUP($A16,data!$A:$BY,73,FALSE)</f>
        <v>15.99</v>
      </c>
      <c r="K16" s="110">
        <f>VLOOKUP($A16,data!$A:$BY,74,FALSE)</f>
        <v>6</v>
      </c>
      <c r="L16" s="109">
        <f>VLOOKUP($A16,data!$A:$BY,75,FALSE)</f>
        <v>12.85</v>
      </c>
      <c r="M16" s="110">
        <f>VLOOKUP($A16,data!$A:$BY,76,FALSE)</f>
        <v>10</v>
      </c>
      <c r="N16" s="109">
        <f>VLOOKUP($A16,data!$A:$BY,77,FALSE)</f>
        <v>10.39</v>
      </c>
      <c r="O16" s="331"/>
      <c r="P16" s="111">
        <f t="shared" si="0"/>
        <v>0</v>
      </c>
    </row>
    <row r="17" spans="1:16" ht="49.5" customHeight="1" thickBot="1" x14ac:dyDescent="0.3">
      <c r="A17" t="s">
        <v>10</v>
      </c>
      <c r="B17" s="89"/>
      <c r="C17" s="91" t="s">
        <v>1174</v>
      </c>
      <c r="D17" s="51"/>
      <c r="E17" s="52" t="s">
        <v>614</v>
      </c>
      <c r="F17" s="53">
        <f>VLOOKUP($A17,data!$A:$BY,69,FALSE)</f>
        <v>9.99</v>
      </c>
      <c r="G17" s="54">
        <f>VLOOKUP($A17,data!$A:$BY,70,FALSE)</f>
        <v>3</v>
      </c>
      <c r="H17" s="58">
        <f>VLOOKUP($A17,data!$A:$BY,71,FALSE)</f>
        <v>9.15</v>
      </c>
      <c r="I17" s="54">
        <f>VLOOKUP($A17,data!$A:$BY,72,FALSE)</f>
        <v>7</v>
      </c>
      <c r="J17" s="58">
        <f>VLOOKUP($A17,data!$A:$BY,73,FALSE)</f>
        <v>8.25</v>
      </c>
      <c r="K17" s="54">
        <f>VLOOKUP($A17,data!$A:$BY,74,FALSE)</f>
        <v>10</v>
      </c>
      <c r="L17" s="58">
        <f>VLOOKUP($A17,data!$A:$BY,75,FALSE)</f>
        <v>7.55</v>
      </c>
      <c r="M17" s="54">
        <f>VLOOKUP($A17,data!$A:$BY,76,FALSE)</f>
        <v>20</v>
      </c>
      <c r="N17" s="58">
        <f>VLOOKUP($A17,data!$A:$BY,77,FALSE)</f>
        <v>6.65</v>
      </c>
      <c r="O17" s="327"/>
      <c r="P17" s="55">
        <f t="shared" si="0"/>
        <v>0</v>
      </c>
    </row>
    <row r="18" spans="1:16" ht="15.75" thickBot="1" x14ac:dyDescent="0.3">
      <c r="B18" s="145"/>
      <c r="C18" s="146"/>
      <c r="D18" s="147"/>
      <c r="E18" s="147"/>
      <c r="F18" s="64"/>
      <c r="G18" s="148"/>
      <c r="H18" s="64"/>
      <c r="I18" s="148"/>
      <c r="J18" s="64"/>
      <c r="K18" s="148"/>
      <c r="L18" s="64"/>
      <c r="M18" s="148"/>
      <c r="N18" s="64"/>
      <c r="O18" s="147"/>
      <c r="P18" s="64"/>
    </row>
    <row r="19" spans="1:16" ht="24.75" customHeight="1" x14ac:dyDescent="0.25">
      <c r="A19" t="s">
        <v>14</v>
      </c>
      <c r="B19" s="529"/>
      <c r="C19" s="501" t="s">
        <v>1176</v>
      </c>
      <c r="D19" s="39" t="s">
        <v>1172</v>
      </c>
      <c r="E19" s="37" t="s">
        <v>625</v>
      </c>
      <c r="F19" s="32">
        <f>VLOOKUP($A19,data!$A:$BY,69,FALSE)</f>
        <v>0.26</v>
      </c>
      <c r="G19" s="33">
        <f>VLOOKUP($A19,data!$A:$BY,70,FALSE)</f>
        <v>200</v>
      </c>
      <c r="H19" s="35">
        <f>VLOOKUP($A19,data!$A:$BY,71,FALSE)</f>
        <v>0.2</v>
      </c>
      <c r="I19" s="33">
        <f>VLOOKUP($A19,data!$A:$BY,72,FALSE)</f>
        <v>200</v>
      </c>
      <c r="J19" s="35">
        <f>VLOOKUP($A19,data!$A:$BY,73,FALSE)</f>
        <v>0.2</v>
      </c>
      <c r="K19" s="33">
        <f>VLOOKUP($A19,data!$A:$BY,74,FALSE)</f>
        <v>200</v>
      </c>
      <c r="L19" s="35">
        <f>VLOOKUP($A19,data!$A:$BY,75,FALSE)</f>
        <v>0.2</v>
      </c>
      <c r="M19" s="33">
        <f>VLOOKUP($A19,data!$A:$BY,76,FALSE)</f>
        <v>200</v>
      </c>
      <c r="N19" s="35">
        <f>VLOOKUP($A19,data!$A:$BY,77,FALSE)</f>
        <v>0.2</v>
      </c>
      <c r="O19" s="326"/>
      <c r="P19" s="34">
        <f>IF(O19=0,0,IF(O19&gt;(M19-1),(N19*O19),IF(O19&gt;(K19-1),(L19*O19),IF(O19&gt;(I19-1),(J19*O19),IF(O19&gt;(G19-1),(H19*O19),F19*O19)))))</f>
        <v>0</v>
      </c>
    </row>
    <row r="20" spans="1:16" ht="24.75" customHeight="1" x14ac:dyDescent="0.25">
      <c r="A20" t="s">
        <v>12</v>
      </c>
      <c r="B20" s="551"/>
      <c r="C20" s="549"/>
      <c r="D20" s="121" t="s">
        <v>1167</v>
      </c>
      <c r="E20" s="122" t="s">
        <v>626</v>
      </c>
      <c r="F20" s="64">
        <f>VLOOKUP($A20,data!$A:$BY,69,FALSE)</f>
        <v>0.26</v>
      </c>
      <c r="G20" s="65">
        <f>VLOOKUP($A20,data!$A:$BY,70,FALSE)</f>
        <v>200</v>
      </c>
      <c r="H20" s="158">
        <f>VLOOKUP($A20,data!$A:$BY,71,FALSE)</f>
        <v>0.2</v>
      </c>
      <c r="I20" s="65">
        <f>VLOOKUP($A20,data!$A:$BY,72,FALSE)</f>
        <v>200</v>
      </c>
      <c r="J20" s="158">
        <f>VLOOKUP($A20,data!$A:$BY,73,FALSE)</f>
        <v>0.2</v>
      </c>
      <c r="K20" s="65">
        <f>VLOOKUP($A20,data!$A:$BY,74,FALSE)</f>
        <v>200</v>
      </c>
      <c r="L20" s="158">
        <f>VLOOKUP($A20,data!$A:$BY,75,FALSE)</f>
        <v>0.2</v>
      </c>
      <c r="M20" s="65">
        <f>VLOOKUP($A20,data!$A:$BY,76,FALSE)</f>
        <v>200</v>
      </c>
      <c r="N20" s="158">
        <f>VLOOKUP($A20,data!$A:$BY,77,FALSE)</f>
        <v>0.2</v>
      </c>
      <c r="O20" s="328"/>
      <c r="P20" s="66">
        <f>IF(O20=0,0,IF(O20&gt;(M20-1),(N20*O20),IF(O20&gt;(K20-1),(L20*O20),IF(O20&gt;(I20-1),(J20*O20),IF(O20&gt;(G20-1),(H20*O20),F20*O20)))))</f>
        <v>0</v>
      </c>
    </row>
    <row r="21" spans="1:16" ht="24.75" customHeight="1" x14ac:dyDescent="0.25">
      <c r="A21" t="s">
        <v>13</v>
      </c>
      <c r="B21" s="552"/>
      <c r="C21" s="561" t="s">
        <v>1175</v>
      </c>
      <c r="D21" s="104" t="s">
        <v>1172</v>
      </c>
      <c r="E21" s="105" t="s">
        <v>629</v>
      </c>
      <c r="F21" s="163">
        <f>VLOOKUP($A21,data!$A:$BY,69,FALSE)</f>
        <v>0.26</v>
      </c>
      <c r="G21" s="110">
        <f>VLOOKUP($A21,data!$A:$BY,70,FALSE)</f>
        <v>200</v>
      </c>
      <c r="H21" s="109">
        <f>VLOOKUP($A21,data!$A:$BY,71,FALSE)</f>
        <v>0.2</v>
      </c>
      <c r="I21" s="110">
        <f>VLOOKUP($A21,data!$A:$BY,72,FALSE)</f>
        <v>200</v>
      </c>
      <c r="J21" s="109">
        <f>VLOOKUP($A21,data!$A:$BY,73,FALSE)</f>
        <v>0.2</v>
      </c>
      <c r="K21" s="110">
        <f>VLOOKUP($A21,data!$A:$BY,74,FALSE)</f>
        <v>200</v>
      </c>
      <c r="L21" s="109">
        <f>VLOOKUP($A21,data!$A:$BY,75,FALSE)</f>
        <v>0.2</v>
      </c>
      <c r="M21" s="110">
        <f>VLOOKUP($A21,data!$A:$BY,76,FALSE)</f>
        <v>200</v>
      </c>
      <c r="N21" s="109">
        <f>VLOOKUP($A21,data!$A:$BY,77,FALSE)</f>
        <v>0.2</v>
      </c>
      <c r="O21" s="331"/>
      <c r="P21" s="111">
        <f>IF(O21=0,0,IF(O21&gt;(M21-1),(N21*O21),IF(O21&gt;(K21-1),(L21*O21),IF(O21&gt;(I21-1),(J21*O21),IF(O21&gt;(G21-1),(H21*O21),F21*O21)))))</f>
        <v>0</v>
      </c>
    </row>
    <row r="22" spans="1:16" ht="24.75" customHeight="1" x14ac:dyDescent="0.25">
      <c r="A22" t="s">
        <v>11</v>
      </c>
      <c r="B22" s="551"/>
      <c r="C22" s="562"/>
      <c r="D22" s="121" t="s">
        <v>1167</v>
      </c>
      <c r="E22" s="122" t="s">
        <v>630</v>
      </c>
      <c r="F22" s="64">
        <f>VLOOKUP($A22,data!$A:$BY,69,FALSE)</f>
        <v>0.26</v>
      </c>
      <c r="G22" s="65">
        <f>VLOOKUP($A22,data!$A:$BY,70,FALSE)</f>
        <v>200</v>
      </c>
      <c r="H22" s="158">
        <f>VLOOKUP($A22,data!$A:$BY,71,FALSE)</f>
        <v>0.2</v>
      </c>
      <c r="I22" s="65">
        <f>VLOOKUP($A22,data!$A:$BY,72,FALSE)</f>
        <v>200</v>
      </c>
      <c r="J22" s="158">
        <f>VLOOKUP($A22,data!$A:$BY,73,FALSE)</f>
        <v>0.2</v>
      </c>
      <c r="K22" s="65">
        <f>VLOOKUP($A22,data!$A:$BY,74,FALSE)</f>
        <v>200</v>
      </c>
      <c r="L22" s="158">
        <f>VLOOKUP($A22,data!$A:$BY,75,FALSE)</f>
        <v>0.2</v>
      </c>
      <c r="M22" s="65">
        <f>VLOOKUP($A22,data!$A:$BY,76,FALSE)</f>
        <v>200</v>
      </c>
      <c r="N22" s="158">
        <f>VLOOKUP($A22,data!$A:$BY,77,FALSE)</f>
        <v>0.2</v>
      </c>
      <c r="O22" s="328"/>
      <c r="P22" s="66">
        <f>IF(O22=0,0,IF(O22&gt;(M22-1),(N22*O22),IF(O22&gt;(K22-1),(L22*O22),IF(O22&gt;(I22-1),(J22*O22),IF(O22&gt;(G22-1),(H22*O22),F22*O22)))))</f>
        <v>0</v>
      </c>
    </row>
    <row r="23" spans="1:16" ht="49.5" customHeight="1" x14ac:dyDescent="0.25">
      <c r="A23" t="s">
        <v>8</v>
      </c>
      <c r="B23" s="162"/>
      <c r="C23" s="456" t="s">
        <v>1177</v>
      </c>
      <c r="D23" s="104"/>
      <c r="E23" s="105" t="s">
        <v>623</v>
      </c>
      <c r="F23" s="163">
        <f>VLOOKUP($A23,data!$A:$BY,69,FALSE)</f>
        <v>9.49</v>
      </c>
      <c r="G23" s="110">
        <f>VLOOKUP($A23,data!$A:$BY,70,FALSE)</f>
        <v>3</v>
      </c>
      <c r="H23" s="109">
        <f>VLOOKUP($A23,data!$A:$BY,71,FALSE)</f>
        <v>8.49</v>
      </c>
      <c r="I23" s="110">
        <f>VLOOKUP($A23,data!$A:$BY,72,FALSE)</f>
        <v>6</v>
      </c>
      <c r="J23" s="109">
        <f>VLOOKUP($A23,data!$A:$BY,73,FALSE)</f>
        <v>7.25</v>
      </c>
      <c r="K23" s="110">
        <f>VLOOKUP($A23,data!$A:$BY,74,FALSE)</f>
        <v>12</v>
      </c>
      <c r="L23" s="109">
        <f>VLOOKUP($A23,data!$A:$BY,75,FALSE)</f>
        <v>6.25</v>
      </c>
      <c r="M23" s="110">
        <f>VLOOKUP($A23,data!$A:$BY,76,FALSE)</f>
        <v>24</v>
      </c>
      <c r="N23" s="109">
        <f>VLOOKUP($A23,data!$A:$BY,77,FALSE)</f>
        <v>5.15</v>
      </c>
      <c r="O23" s="331"/>
      <c r="P23" s="111">
        <f>IF(O23=0,0,IF(O23&gt;(M23-1),(N23*O23),IF(O23&gt;(K23-1),(L23*O23),IF(O23&gt;(I23-1),(J23*O23),IF(O23&gt;(G23-1),(H23*O23),F23*O23)))))</f>
        <v>0</v>
      </c>
    </row>
  </sheetData>
  <sheetProtection algorithmName="SHA-512" hashValue="noAWLIPpdIH2aOt1wgV3vMA1CALA/SNmDtM7TNhhIqnjWzs2uQMregk0oRiE6fs1Y+XVbCFsE1JWwrmLxhYumA==" saltValue="sf1xOqikBE/6fHr1g0OAYQ==" spinCount="100000" sheet="1" objects="1" scenarios="1" selectLockedCells="1"/>
  <mergeCells count="15">
    <mergeCell ref="C11:C12"/>
    <mergeCell ref="C13:C16"/>
    <mergeCell ref="C19:C20"/>
    <mergeCell ref="C21:C22"/>
    <mergeCell ref="B13:B16"/>
    <mergeCell ref="B19:B20"/>
    <mergeCell ref="B21:B22"/>
    <mergeCell ref="O3:O4"/>
    <mergeCell ref="P3:P4"/>
    <mergeCell ref="B3:E3"/>
    <mergeCell ref="F3:F4"/>
    <mergeCell ref="G3:H3"/>
    <mergeCell ref="I3:J3"/>
    <mergeCell ref="K3:L3"/>
    <mergeCell ref="M3:N3"/>
  </mergeCells>
  <dataValidations count="1">
    <dataValidation type="whole" operator="greaterThan" allowBlank="1" showInputMessage="1" showErrorMessage="1" sqref="O5:O8 O10:O17 O19:O23">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showRowColHeaders="0" zoomScaleNormal="100" zoomScaleSheetLayoutView="100" workbookViewId="0">
      <selection activeCell="C5" sqref="C5:E5"/>
    </sheetView>
  </sheetViews>
  <sheetFormatPr defaultRowHeight="15" x14ac:dyDescent="0.25"/>
  <cols>
    <col min="1" max="1" width="23.140625" customWidth="1"/>
    <col min="2" max="2" width="28.7109375" customWidth="1"/>
    <col min="3" max="3" width="17.7109375" style="320" customWidth="1"/>
    <col min="4" max="4" width="12" style="320" customWidth="1"/>
    <col min="5" max="5" width="59.140625" style="369" bestFit="1" customWidth="1"/>
    <col min="6" max="6" width="14.28515625" customWidth="1"/>
    <col min="7" max="7" width="15.140625" customWidth="1"/>
    <col min="8" max="8" width="7.42578125" style="3" customWidth="1"/>
    <col min="9" max="9" width="5.7109375" style="4" customWidth="1"/>
    <col min="10" max="10" width="7.42578125" style="3" customWidth="1"/>
    <col min="11" max="11" width="5.7109375" style="4" customWidth="1"/>
    <col min="12" max="12" width="7.42578125" style="3" customWidth="1"/>
    <col min="13" max="13" width="5.7109375" style="4" customWidth="1"/>
    <col min="14" max="14" width="7.42578125" style="3" customWidth="1"/>
    <col min="15" max="15" width="5.7109375" style="4" customWidth="1"/>
    <col min="16" max="16" width="7.42578125" style="3" customWidth="1"/>
    <col min="17" max="17" width="8" customWidth="1"/>
    <col min="18" max="18" width="9.140625" customWidth="1"/>
  </cols>
  <sheetData>
    <row r="1" spans="1:18" x14ac:dyDescent="0.25">
      <c r="A1" s="322"/>
      <c r="F1" s="322"/>
      <c r="G1" s="322"/>
      <c r="H1" s="366"/>
      <c r="I1" s="421"/>
      <c r="J1" s="418"/>
      <c r="K1" s="419"/>
      <c r="L1" s="418"/>
      <c r="M1" s="419"/>
      <c r="N1" s="418"/>
      <c r="O1" s="419"/>
      <c r="P1" s="418"/>
      <c r="Q1" s="417"/>
      <c r="R1" s="417"/>
    </row>
    <row r="2" spans="1:18" x14ac:dyDescent="0.25">
      <c r="A2" s="322"/>
      <c r="F2" s="322"/>
      <c r="G2" s="322"/>
      <c r="H2" s="366"/>
      <c r="I2" s="421"/>
      <c r="J2" s="418"/>
      <c r="K2" s="419"/>
      <c r="L2" s="418"/>
      <c r="M2" s="419"/>
      <c r="N2" s="418"/>
      <c r="O2" s="419"/>
      <c r="P2" s="418"/>
      <c r="Q2" s="417"/>
      <c r="R2" s="417"/>
    </row>
    <row r="3" spans="1:18" ht="16.5" x14ac:dyDescent="0.25">
      <c r="A3" s="322" t="s">
        <v>1718</v>
      </c>
      <c r="B3" s="11" t="s">
        <v>1916</v>
      </c>
      <c r="C3" s="324"/>
      <c r="D3" s="324"/>
      <c r="E3" s="368"/>
      <c r="F3" s="422" t="s">
        <v>1898</v>
      </c>
      <c r="G3" s="422" t="s">
        <v>1914</v>
      </c>
      <c r="H3" s="423" t="s">
        <v>1912</v>
      </c>
      <c r="I3" s="424" t="s">
        <v>1913</v>
      </c>
      <c r="J3" s="418"/>
      <c r="K3" s="419"/>
      <c r="L3" s="418"/>
      <c r="M3" s="419"/>
      <c r="N3" s="418"/>
      <c r="O3" s="419"/>
      <c r="P3" s="418"/>
      <c r="Q3" s="417"/>
      <c r="R3" s="417"/>
    </row>
    <row r="4" spans="1:18" x14ac:dyDescent="0.25">
      <c r="A4" s="322" t="s">
        <v>1901</v>
      </c>
      <c r="F4" s="366">
        <f>'Aboveground - Basics Pricelist'!A1</f>
        <v>0</v>
      </c>
      <c r="G4" s="366">
        <f>'Aboveground - Basics Pricelist'!A2</f>
        <v>0</v>
      </c>
      <c r="H4" s="366">
        <f>'Aboveground - Basics Pricelist'!A3</f>
        <v>0</v>
      </c>
      <c r="I4" s="366">
        <f>'Aboveground - Basics Pricelist'!A4</f>
        <v>0</v>
      </c>
      <c r="J4" s="418"/>
      <c r="K4" s="419"/>
      <c r="L4" s="418"/>
      <c r="M4" s="419"/>
      <c r="N4" s="418"/>
      <c r="O4" s="419"/>
      <c r="P4" s="418"/>
      <c r="Q4" s="417"/>
      <c r="R4" s="417"/>
    </row>
    <row r="5" spans="1:18" x14ac:dyDescent="0.25">
      <c r="A5" s="322" t="s">
        <v>1915</v>
      </c>
      <c r="B5" s="1" t="s">
        <v>1706</v>
      </c>
      <c r="C5" s="574"/>
      <c r="D5" s="575"/>
      <c r="E5" s="576"/>
      <c r="F5" s="366">
        <f>'Underground -Basics Pricelist'!A1</f>
        <v>0</v>
      </c>
      <c r="G5" s="366">
        <f>'Underground -Basics Pricelist'!A2</f>
        <v>0</v>
      </c>
      <c r="H5" s="366">
        <f>'Underground -Basics Pricelist'!A3</f>
        <v>0</v>
      </c>
      <c r="I5" s="366">
        <f>'Underground -Basics Pricelist'!A4</f>
        <v>0</v>
      </c>
      <c r="J5" s="418"/>
      <c r="K5" s="419"/>
      <c r="L5" s="418"/>
      <c r="M5" s="419"/>
      <c r="N5" s="418"/>
      <c r="O5" s="419"/>
      <c r="P5" s="418"/>
      <c r="Q5" s="417"/>
      <c r="R5" s="417"/>
    </row>
    <row r="6" spans="1:18" x14ac:dyDescent="0.25">
      <c r="A6" s="322" t="s">
        <v>1888</v>
      </c>
      <c r="B6" s="1" t="s">
        <v>1704</v>
      </c>
      <c r="C6" s="574"/>
      <c r="D6" s="576"/>
      <c r="F6" s="366">
        <f>'20 - Pan Connectors'!A1</f>
        <v>0</v>
      </c>
      <c r="G6" s="366">
        <f>'20 - Pan Connectors'!A2</f>
        <v>0</v>
      </c>
      <c r="H6" s="366">
        <f>'20 - Pan Connectors'!A3</f>
        <v>0</v>
      </c>
      <c r="I6" s="366">
        <f>'20 - Pan Connectors'!A4</f>
        <v>0</v>
      </c>
      <c r="J6" s="418"/>
      <c r="K6" s="419"/>
      <c r="L6" s="418"/>
      <c r="M6" s="419"/>
      <c r="N6" s="418"/>
      <c r="O6" s="419"/>
      <c r="P6" s="418"/>
      <c r="Q6" s="417"/>
      <c r="R6" s="417"/>
    </row>
    <row r="7" spans="1:18" x14ac:dyDescent="0.25">
      <c r="A7" s="322"/>
      <c r="B7" s="1"/>
      <c r="F7" s="366">
        <f>'21 - Tools &amp; Accessories'!A1</f>
        <v>0</v>
      </c>
      <c r="G7" s="366">
        <f>'21 - Tools &amp; Accessories'!A2</f>
        <v>0</v>
      </c>
      <c r="H7" s="366">
        <f>'21 - Tools &amp; Accessories'!A3</f>
        <v>0</v>
      </c>
      <c r="I7" s="366">
        <f>'21 - Tools &amp; Accessories'!A4</f>
        <v>0</v>
      </c>
      <c r="J7" s="418"/>
      <c r="K7" s="419"/>
      <c r="L7" s="418"/>
      <c r="M7" s="419"/>
      <c r="N7" s="418"/>
      <c r="O7" s="419"/>
      <c r="P7" s="418"/>
      <c r="Q7" s="417"/>
      <c r="R7" s="417"/>
    </row>
    <row r="8" spans="1:18" x14ac:dyDescent="0.25">
      <c r="A8" s="322"/>
      <c r="B8" s="1" t="s">
        <v>1705</v>
      </c>
      <c r="C8" s="574"/>
      <c r="D8" s="575"/>
      <c r="E8" s="576"/>
      <c r="F8" s="322"/>
      <c r="G8" s="322"/>
      <c r="H8" s="322"/>
      <c r="I8" s="322"/>
      <c r="J8" s="418"/>
      <c r="K8" s="419"/>
      <c r="L8" s="418"/>
      <c r="M8" s="419"/>
      <c r="N8" s="418"/>
      <c r="O8" s="419"/>
      <c r="P8" s="418"/>
      <c r="Q8" s="417"/>
      <c r="R8" s="417"/>
    </row>
    <row r="9" spans="1:18" x14ac:dyDescent="0.25">
      <c r="A9" s="322"/>
      <c r="B9" s="1" t="s">
        <v>1707</v>
      </c>
      <c r="C9" s="574"/>
      <c r="D9" s="576"/>
      <c r="F9" s="366">
        <f>'3 - Flexible couplers'!A1</f>
        <v>0</v>
      </c>
      <c r="G9" s="366">
        <f>'3 - Flexible couplers'!A2</f>
        <v>0</v>
      </c>
      <c r="H9" s="366">
        <f>'3 - Flexible couplers'!A3</f>
        <v>0</v>
      </c>
      <c r="I9" s="366">
        <f>'3 - Flexible couplers'!A4</f>
        <v>0</v>
      </c>
      <c r="J9" s="418"/>
      <c r="K9" s="419"/>
      <c r="L9" s="418"/>
      <c r="M9" s="419"/>
      <c r="N9" s="418"/>
      <c r="O9" s="419"/>
      <c r="P9" s="418"/>
      <c r="Q9" s="417"/>
      <c r="R9" s="417"/>
    </row>
    <row r="10" spans="1:18" x14ac:dyDescent="0.25">
      <c r="A10" s="322" t="s">
        <v>1714</v>
      </c>
      <c r="B10" s="1"/>
      <c r="F10" s="366">
        <f>'6 - Service Ducting'!A1</f>
        <v>0</v>
      </c>
      <c r="G10" s="366">
        <f>'6 - Service Ducting'!A2</f>
        <v>0</v>
      </c>
      <c r="H10" s="366">
        <f>'6 - Service Ducting'!A3</f>
        <v>0</v>
      </c>
      <c r="I10" s="366">
        <f>'6 - Service Ducting'!A4</f>
        <v>0</v>
      </c>
      <c r="J10" s="418"/>
      <c r="K10" s="419"/>
      <c r="L10" s="418"/>
      <c r="M10" s="419"/>
      <c r="N10" s="418"/>
      <c r="O10" s="419"/>
      <c r="P10" s="418"/>
      <c r="Q10" s="417"/>
      <c r="R10" s="417"/>
    </row>
    <row r="11" spans="1:18" x14ac:dyDescent="0.25">
      <c r="A11" s="322" t="s">
        <v>1715</v>
      </c>
      <c r="B11" s="1" t="s">
        <v>1708</v>
      </c>
      <c r="C11" s="577"/>
      <c r="D11" s="578"/>
      <c r="E11" s="369" t="str">
        <f>IF(LEFT(C11,1)="7",IF(LEN(C11)&lt;10,"Please check your telephone number",""),IF(LEN(C11)&lt;9,"Please check your telephone number",""))</f>
        <v>Please check your telephone number</v>
      </c>
      <c r="F11" s="366">
        <f>'7 - Land Drains'!A1</f>
        <v>0</v>
      </c>
      <c r="G11" s="366">
        <f>'7 - Land Drains'!A2</f>
        <v>0</v>
      </c>
      <c r="H11" s="366">
        <f>'7 - Land Drains'!A3</f>
        <v>0</v>
      </c>
      <c r="I11" s="366">
        <f>'7 - Land Drains'!A4</f>
        <v>0</v>
      </c>
      <c r="J11" s="418"/>
      <c r="K11" s="419"/>
      <c r="L11" s="418"/>
      <c r="M11" s="419"/>
      <c r="N11" s="418"/>
      <c r="O11" s="419"/>
      <c r="P11" s="418"/>
      <c r="Q11" s="417"/>
      <c r="R11" s="417"/>
    </row>
    <row r="12" spans="1:18" x14ac:dyDescent="0.25">
      <c r="A12" s="322" t="s">
        <v>1716</v>
      </c>
      <c r="B12" s="1" t="s">
        <v>1709</v>
      </c>
      <c r="C12" s="574"/>
      <c r="D12" s="576"/>
      <c r="F12" s="366">
        <f>'8 Yard Gullies, Grates &amp; Access'!A1</f>
        <v>0</v>
      </c>
      <c r="G12" s="366">
        <f>'8 Yard Gullies, Grates &amp; Access'!A2</f>
        <v>0</v>
      </c>
      <c r="H12" s="366">
        <f>'8 Yard Gullies, Grates &amp; Access'!A3</f>
        <v>0</v>
      </c>
      <c r="I12" s="366">
        <f>'8 Yard Gullies, Grates &amp; Access'!A4</f>
        <v>0</v>
      </c>
      <c r="J12" s="418"/>
      <c r="K12" s="419"/>
      <c r="L12" s="418"/>
      <c r="M12" s="419"/>
      <c r="N12" s="418"/>
      <c r="O12" s="419"/>
      <c r="P12" s="418"/>
      <c r="Q12" s="417"/>
      <c r="R12" s="417"/>
    </row>
    <row r="13" spans="1:18" x14ac:dyDescent="0.25">
      <c r="A13" s="420"/>
      <c r="B13" s="1" t="s">
        <v>1889</v>
      </c>
      <c r="C13" s="574"/>
      <c r="D13" s="576"/>
      <c r="E13" s="369" t="str">
        <f>IF(C13="local delivery"," - 'Local' deliveries are only within 10 mile radius of B30",IF(C13="collection"," - collections are from B30 area",""))</f>
        <v/>
      </c>
      <c r="F13" s="366">
        <f>'4 - Manholes'!A1</f>
        <v>0</v>
      </c>
      <c r="G13" s="366">
        <f>'4 - Manholes'!A2</f>
        <v>0</v>
      </c>
      <c r="H13" s="366">
        <f>'4 - Manholes'!A3</f>
        <v>0</v>
      </c>
      <c r="I13" s="366">
        <f>'4 - Manholes'!A4</f>
        <v>0</v>
      </c>
      <c r="J13" s="418"/>
      <c r="K13" s="419"/>
      <c r="L13" s="418"/>
      <c r="M13" s="419"/>
      <c r="N13" s="418"/>
      <c r="O13" s="419"/>
      <c r="P13" s="418"/>
      <c r="Q13" s="417"/>
      <c r="R13" s="417"/>
    </row>
    <row r="14" spans="1:18" x14ac:dyDescent="0.25">
      <c r="A14" s="420"/>
      <c r="B14" s="1"/>
      <c r="F14" s="366">
        <f>'5 - Channel Drains'!A1</f>
        <v>0</v>
      </c>
      <c r="G14" s="366">
        <f>'5 - Channel Drains'!A2</f>
        <v>0</v>
      </c>
      <c r="H14" s="366">
        <f>'5 - Channel Drains'!A3</f>
        <v>0</v>
      </c>
      <c r="I14" s="366">
        <f>'5 - Channel Drains'!A4</f>
        <v>0</v>
      </c>
      <c r="J14" s="418"/>
      <c r="K14" s="419"/>
      <c r="L14" s="418"/>
      <c r="M14" s="419"/>
      <c r="N14" s="418"/>
      <c r="O14" s="419"/>
      <c r="P14" s="418"/>
      <c r="Q14" s="417"/>
      <c r="R14" s="417"/>
    </row>
    <row r="15" spans="1:18" x14ac:dyDescent="0.25">
      <c r="A15" s="420"/>
      <c r="B15" s="1" t="s">
        <v>1890</v>
      </c>
      <c r="C15" s="574"/>
      <c r="D15" s="576"/>
      <c r="F15" s="366">
        <f>'22 - General Building Products'!A1</f>
        <v>0</v>
      </c>
      <c r="G15" s="366">
        <f>'22 - General Building Products'!A2</f>
        <v>0</v>
      </c>
      <c r="H15" s="366">
        <f>'22 - General Building Products'!A3</f>
        <v>0</v>
      </c>
      <c r="I15" s="366">
        <f>'22 - General Building Products'!A4</f>
        <v>0</v>
      </c>
      <c r="J15" s="418"/>
      <c r="K15" s="419"/>
      <c r="L15" s="418"/>
      <c r="M15" s="419"/>
      <c r="N15" s="418"/>
      <c r="O15" s="419"/>
      <c r="P15" s="418"/>
      <c r="Q15" s="417"/>
      <c r="R15" s="417"/>
    </row>
    <row r="16" spans="1:18" x14ac:dyDescent="0.25">
      <c r="A16" s="420"/>
      <c r="B16" s="1"/>
      <c r="F16" s="366">
        <f>'15 - 32, 40 &amp; 50mm Solvent'!A1</f>
        <v>0</v>
      </c>
      <c r="G16" s="366">
        <f>'15 - 32, 40 &amp; 50mm Solvent'!A2</f>
        <v>0</v>
      </c>
      <c r="H16" s="366">
        <f>'15 - 32, 40 &amp; 50mm Solvent'!A3</f>
        <v>0</v>
      </c>
      <c r="I16" s="366">
        <f>'15 - 32, 40 &amp; 50mm Solvent'!A4</f>
        <v>0</v>
      </c>
      <c r="J16" s="418"/>
      <c r="K16" s="419"/>
      <c r="L16" s="418"/>
      <c r="M16" s="419"/>
      <c r="N16" s="418"/>
      <c r="O16" s="419"/>
      <c r="P16" s="418"/>
      <c r="Q16" s="417"/>
      <c r="R16" s="417"/>
    </row>
    <row r="17" spans="1:18" x14ac:dyDescent="0.25">
      <c r="A17" s="420"/>
      <c r="B17" s="1" t="s">
        <v>1710</v>
      </c>
      <c r="C17" s="365"/>
      <c r="D17" s="367">
        <f>SUM(G4:G28)</f>
        <v>0</v>
      </c>
      <c r="E17" s="370"/>
      <c r="F17" s="366">
        <f>'16 - 32 &amp; 40mm Pushfit'!A1</f>
        <v>0</v>
      </c>
      <c r="G17" s="366">
        <f>'16 - 32 &amp; 40mm Pushfit'!A2</f>
        <v>0</v>
      </c>
      <c r="H17" s="366">
        <f>'16 - 32 &amp; 40mm Pushfit'!A3</f>
        <v>0</v>
      </c>
      <c r="I17" s="366">
        <f>'16 - 32 &amp; 40mm Pushfit'!A4</f>
        <v>0</v>
      </c>
      <c r="J17" s="418"/>
      <c r="K17" s="419"/>
      <c r="L17" s="418"/>
      <c r="M17" s="419"/>
      <c r="N17" s="418"/>
      <c r="O17" s="419"/>
      <c r="P17" s="418"/>
      <c r="Q17" s="417"/>
      <c r="R17" s="417"/>
    </row>
    <row r="18" spans="1:18" x14ac:dyDescent="0.25">
      <c r="A18" s="420"/>
      <c r="B18" s="1" t="s">
        <v>1711</v>
      </c>
      <c r="C18" s="365" t="s">
        <v>1898</v>
      </c>
      <c r="D18" s="364">
        <f>SUM(F4:F28)</f>
        <v>0</v>
      </c>
      <c r="E18" s="371" t="str">
        <f>IF(C13="collection","",IF(D18&gt;750,IF(D18&lt;1000,"  - It's Free Delivery for orders over £1000 (excl VAT)!"," - You get Free Delivery!"),""))</f>
        <v/>
      </c>
      <c r="F18" s="366">
        <f>'17 - 21.5mm Overflow'!A1</f>
        <v>0</v>
      </c>
      <c r="G18" s="366">
        <f>'17 - 21.5mm Overflow'!A2</f>
        <v>0</v>
      </c>
      <c r="H18" s="366">
        <f>'17 - 21.5mm Overflow'!A3</f>
        <v>0</v>
      </c>
      <c r="I18" s="366">
        <f>'17 - 21.5mm Overflow'!A4</f>
        <v>0</v>
      </c>
      <c r="J18" s="418"/>
      <c r="K18" s="419"/>
      <c r="L18" s="418"/>
      <c r="M18" s="419"/>
      <c r="N18" s="418"/>
      <c r="O18" s="419"/>
      <c r="P18" s="418"/>
      <c r="Q18" s="417"/>
      <c r="R18" s="417"/>
    </row>
    <row r="19" spans="1:18" x14ac:dyDescent="0.25">
      <c r="A19" s="420"/>
      <c r="B19" s="1" t="s">
        <v>1712</v>
      </c>
      <c r="C19" s="365" t="s">
        <v>1898</v>
      </c>
      <c r="D19" s="364" t="str">
        <f>IF(D18&gt;1000,"FREE",IF(C13="collection","FREE",IF(C13="local delivery",5,IF((H29+I29)=0,IF(C13="3 Day Courier",5,IF(C13="","error",8)),IF(C13="3 Day Courier",IF(I29&gt;0,20,10),IF(C13="24hr Courier",IF(I29&gt;0,30,15),"Error"))))))</f>
        <v>error</v>
      </c>
      <c r="E19" s="371" t="str">
        <f>IF(D19="error"," - We will calculate your carriage costs manually","")</f>
        <v xml:space="preserve"> - We will calculate your carriage costs manually</v>
      </c>
      <c r="F19" s="366">
        <f>'18 - 32 &amp; 40mm Mechanical'!A1</f>
        <v>0</v>
      </c>
      <c r="G19" s="366">
        <f>'18 - 32 &amp; 40mm Mechanical'!A2</f>
        <v>0</v>
      </c>
      <c r="H19" s="366">
        <f>'18 - 32 &amp; 40mm Mechanical'!A3</f>
        <v>0</v>
      </c>
      <c r="I19" s="366">
        <f>'18 - 32 &amp; 40mm Mechanical'!A4</f>
        <v>0</v>
      </c>
      <c r="J19" s="418"/>
      <c r="K19" s="419"/>
      <c r="L19" s="418"/>
      <c r="M19" s="419"/>
      <c r="N19" s="418"/>
      <c r="O19" s="419"/>
      <c r="P19" s="418"/>
      <c r="Q19" s="417"/>
      <c r="R19" s="417"/>
    </row>
    <row r="20" spans="1:18" x14ac:dyDescent="0.25">
      <c r="A20" s="420"/>
      <c r="B20" s="1" t="s">
        <v>1713</v>
      </c>
      <c r="C20" s="365" t="s">
        <v>1898</v>
      </c>
      <c r="D20" s="364">
        <f>SUM(D18:D19)*1.2</f>
        <v>0</v>
      </c>
      <c r="E20" s="372"/>
      <c r="F20" s="366">
        <f>'19 - 32 &amp; 40mm Traps'!A1</f>
        <v>0</v>
      </c>
      <c r="G20" s="366">
        <f>'19 - 32 &amp; 40mm Traps'!A2</f>
        <v>0</v>
      </c>
      <c r="H20" s="366">
        <f>'19 - 32 &amp; 40mm Traps'!A3</f>
        <v>0</v>
      </c>
      <c r="I20" s="366">
        <f>'19 - 32 &amp; 40mm Traps'!A4</f>
        <v>0</v>
      </c>
      <c r="J20" s="418"/>
      <c r="K20" s="419"/>
      <c r="L20" s="418"/>
      <c r="M20" s="419"/>
      <c r="N20" s="418"/>
      <c r="O20" s="419"/>
      <c r="P20" s="418"/>
      <c r="Q20" s="417"/>
      <c r="R20" s="417"/>
    </row>
    <row r="21" spans="1:18" x14ac:dyDescent="0.25">
      <c r="A21" s="420"/>
      <c r="F21" s="366">
        <f>'1 - 110mm Underground'!A1</f>
        <v>0</v>
      </c>
      <c r="G21" s="366">
        <f>'1 - 110mm Underground'!A2</f>
        <v>0</v>
      </c>
      <c r="H21" s="366">
        <f>'1 - 110mm Underground'!A3</f>
        <v>0</v>
      </c>
      <c r="I21" s="366">
        <f>'1 - 110mm Underground'!A4</f>
        <v>0</v>
      </c>
      <c r="J21" s="418"/>
      <c r="K21" s="419"/>
      <c r="L21" s="418"/>
      <c r="M21" s="419"/>
      <c r="N21" s="418"/>
      <c r="O21" s="419"/>
      <c r="P21" s="418"/>
      <c r="Q21" s="417"/>
      <c r="R21" s="417"/>
    </row>
    <row r="22" spans="1:18" x14ac:dyDescent="0.25">
      <c r="A22" s="420" t="s">
        <v>1717</v>
      </c>
      <c r="F22" s="366">
        <f>'2 - 160mm Underground'!A1</f>
        <v>0</v>
      </c>
      <c r="G22" s="366">
        <f>'2 - 160mm Underground'!A2</f>
        <v>0</v>
      </c>
      <c r="H22" s="366">
        <f>'2 - 160mm Underground'!A3</f>
        <v>0</v>
      </c>
      <c r="I22" s="366">
        <f>'2 - 160mm Underground'!A4</f>
        <v>0</v>
      </c>
      <c r="J22" s="418"/>
      <c r="K22" s="419"/>
      <c r="L22" s="418"/>
      <c r="M22" s="419"/>
      <c r="N22" s="418"/>
      <c r="O22" s="419"/>
      <c r="P22" s="418"/>
      <c r="Q22" s="417"/>
      <c r="R22" s="417"/>
    </row>
    <row r="23" spans="1:18" x14ac:dyDescent="0.25">
      <c r="A23" s="420"/>
      <c r="F23" s="366">
        <f>'9 - 200mm Underground'!A1</f>
        <v>0</v>
      </c>
      <c r="G23" s="366">
        <f>'9 - 200mm Underground'!A2</f>
        <v>0</v>
      </c>
      <c r="H23" s="366">
        <f>'9 - 200mm Underground'!A3</f>
        <v>0</v>
      </c>
      <c r="I23" s="366">
        <f>'9 - 200mm Underground'!A4</f>
        <v>0</v>
      </c>
      <c r="J23" s="418"/>
      <c r="K23" s="419"/>
      <c r="L23" s="418"/>
      <c r="M23" s="419"/>
      <c r="N23" s="418"/>
      <c r="O23" s="419"/>
      <c r="P23" s="418"/>
      <c r="Q23" s="417"/>
      <c r="R23" s="417"/>
    </row>
    <row r="24" spans="1:18" x14ac:dyDescent="0.25">
      <c r="A24" s="417"/>
      <c r="F24" s="366">
        <f>'10 - 250mm Underground'!A1</f>
        <v>0</v>
      </c>
      <c r="G24" s="366">
        <f>'10 - 250mm Underground'!A2</f>
        <v>0</v>
      </c>
      <c r="H24" s="366">
        <f>'10 - 250mm Underground'!A3</f>
        <v>0</v>
      </c>
      <c r="I24" s="366">
        <f>'10 - 250mm Underground'!A4</f>
        <v>0</v>
      </c>
      <c r="J24" s="418"/>
      <c r="K24" s="419"/>
      <c r="L24" s="418"/>
      <c r="M24" s="419"/>
      <c r="N24" s="418"/>
      <c r="O24" s="419"/>
      <c r="P24" s="418"/>
      <c r="Q24" s="417"/>
      <c r="R24" s="417"/>
    </row>
    <row r="25" spans="1:18" x14ac:dyDescent="0.25">
      <c r="A25" s="417"/>
      <c r="D25" s="364"/>
      <c r="F25" s="366">
        <f>'11 - 315mm Underground'!A1</f>
        <v>0</v>
      </c>
      <c r="G25" s="366">
        <f>'11 - 315mm Underground'!A2</f>
        <v>0</v>
      </c>
      <c r="H25" s="366">
        <f>'11 - 315mm Underground'!A3</f>
        <v>0</v>
      </c>
      <c r="I25" s="366">
        <f>'11 - 315mm Underground'!A4</f>
        <v>0</v>
      </c>
      <c r="J25" s="418"/>
      <c r="K25" s="419"/>
      <c r="L25" s="418"/>
      <c r="M25" s="419"/>
      <c r="N25" s="418"/>
      <c r="O25" s="419"/>
      <c r="P25" s="418"/>
      <c r="Q25" s="417"/>
      <c r="R25" s="417"/>
    </row>
    <row r="26" spans="1:18" x14ac:dyDescent="0.25">
      <c r="A26" s="417"/>
      <c r="F26" s="366">
        <f>'12 - 110mm Aboveground'!A1</f>
        <v>0</v>
      </c>
      <c r="G26" s="366">
        <f>'12 - 110mm Aboveground'!A2</f>
        <v>0</v>
      </c>
      <c r="H26" s="366">
        <f>'12 - 110mm Aboveground'!A3</f>
        <v>0</v>
      </c>
      <c r="I26" s="366">
        <f>'12 - 110mm Aboveground'!A4</f>
        <v>0</v>
      </c>
      <c r="J26" s="418"/>
      <c r="K26" s="419"/>
      <c r="L26" s="418"/>
      <c r="M26" s="419"/>
      <c r="N26" s="418"/>
      <c r="O26" s="419"/>
      <c r="P26" s="418"/>
      <c r="Q26" s="417"/>
      <c r="R26" s="417"/>
    </row>
    <row r="27" spans="1:18" x14ac:dyDescent="0.25">
      <c r="A27" s="417"/>
      <c r="F27" s="366">
        <f>'13 110mm Aboveground S''vnt Weld'!A1</f>
        <v>0</v>
      </c>
      <c r="G27" s="366">
        <f>'13 110mm Aboveground S''vnt Weld'!A2</f>
        <v>0</v>
      </c>
      <c r="H27" s="366">
        <f>'13 110mm Aboveground S''vnt Weld'!A3</f>
        <v>0</v>
      </c>
      <c r="I27" s="366">
        <f>'13 110mm Aboveground S''vnt Weld'!A4</f>
        <v>0</v>
      </c>
      <c r="J27" s="418"/>
      <c r="K27" s="419"/>
      <c r="L27" s="418"/>
      <c r="M27" s="419"/>
      <c r="N27" s="418"/>
      <c r="O27" s="419"/>
      <c r="P27" s="418"/>
      <c r="Q27" s="417"/>
      <c r="R27" s="417"/>
    </row>
    <row r="28" spans="1:18" x14ac:dyDescent="0.25">
      <c r="A28" s="417"/>
      <c r="F28" s="366">
        <f>'14 - 160mm Aboveground'!A1</f>
        <v>0</v>
      </c>
      <c r="G28" s="366">
        <f>'14 - 160mm Aboveground'!A2</f>
        <v>0</v>
      </c>
      <c r="H28" s="366">
        <f>'14 - 160mm Aboveground'!A3</f>
        <v>0</v>
      </c>
      <c r="I28" s="366">
        <f>'14 - 160mm Aboveground'!A4</f>
        <v>0</v>
      </c>
      <c r="J28" s="418"/>
      <c r="K28" s="419"/>
      <c r="L28" s="418"/>
      <c r="M28" s="419"/>
      <c r="N28" s="418"/>
      <c r="O28" s="419"/>
      <c r="P28" s="418"/>
      <c r="Q28" s="417"/>
      <c r="R28" s="417"/>
    </row>
    <row r="29" spans="1:18" x14ac:dyDescent="0.25">
      <c r="A29" s="417"/>
      <c r="F29" s="366"/>
      <c r="G29" s="322"/>
      <c r="H29" s="366">
        <f>SUM(H4:H28)</f>
        <v>0</v>
      </c>
      <c r="I29" s="366">
        <f>SUM(I4:I28)</f>
        <v>0</v>
      </c>
      <c r="J29" s="418"/>
      <c r="K29" s="419"/>
      <c r="L29" s="418"/>
      <c r="M29" s="419"/>
      <c r="N29" s="418"/>
      <c r="O29" s="419"/>
      <c r="P29" s="418"/>
      <c r="Q29" s="417"/>
      <c r="R29" s="417"/>
    </row>
    <row r="30" spans="1:18" x14ac:dyDescent="0.25">
      <c r="F30" s="417"/>
      <c r="G30" s="417"/>
      <c r="H30" s="418"/>
      <c r="I30" s="419"/>
      <c r="J30" s="418"/>
      <c r="K30" s="419"/>
      <c r="L30" s="418"/>
      <c r="M30" s="419"/>
      <c r="N30" s="418"/>
      <c r="O30" s="419"/>
      <c r="P30" s="418"/>
      <c r="Q30" s="417"/>
      <c r="R30" s="417"/>
    </row>
    <row r="31" spans="1:18" x14ac:dyDescent="0.25">
      <c r="F31" s="417"/>
      <c r="G31" s="417"/>
      <c r="H31" s="418"/>
      <c r="I31" s="419"/>
      <c r="J31" s="418"/>
      <c r="K31" s="419"/>
      <c r="L31" s="418"/>
      <c r="M31" s="419"/>
      <c r="N31" s="418"/>
      <c r="O31" s="419"/>
      <c r="P31" s="418"/>
      <c r="Q31" s="417"/>
      <c r="R31" s="417"/>
    </row>
    <row r="32" spans="1:18" x14ac:dyDescent="0.25">
      <c r="F32" s="417"/>
      <c r="G32" s="417"/>
      <c r="H32" s="418"/>
      <c r="I32" s="419"/>
      <c r="J32" s="418"/>
      <c r="K32" s="419"/>
      <c r="L32" s="418"/>
      <c r="M32" s="419"/>
      <c r="N32" s="418"/>
      <c r="O32" s="419"/>
      <c r="P32" s="418"/>
      <c r="Q32" s="417"/>
      <c r="R32" s="417"/>
    </row>
    <row r="33" spans="6:18" x14ac:dyDescent="0.25">
      <c r="F33" s="417"/>
      <c r="G33" s="417"/>
      <c r="H33" s="418"/>
      <c r="I33" s="419"/>
      <c r="J33" s="418"/>
      <c r="K33" s="419"/>
      <c r="L33" s="418"/>
      <c r="M33" s="419"/>
      <c r="N33" s="418"/>
      <c r="O33" s="419"/>
      <c r="P33" s="418"/>
      <c r="Q33" s="417"/>
      <c r="R33" s="417"/>
    </row>
    <row r="34" spans="6:18" x14ac:dyDescent="0.25">
      <c r="F34" s="417"/>
      <c r="G34" s="417"/>
      <c r="H34" s="418"/>
      <c r="I34" s="419"/>
      <c r="J34" s="418"/>
      <c r="K34" s="419"/>
      <c r="L34" s="418"/>
      <c r="M34" s="419"/>
      <c r="N34" s="418"/>
      <c r="O34" s="419"/>
      <c r="P34" s="418"/>
      <c r="Q34" s="417"/>
      <c r="R34" s="417"/>
    </row>
    <row r="35" spans="6:18" x14ac:dyDescent="0.25">
      <c r="F35" s="417"/>
      <c r="G35" s="417"/>
      <c r="H35" s="418"/>
      <c r="I35" s="419"/>
      <c r="J35" s="418"/>
      <c r="K35" s="419"/>
      <c r="L35" s="418"/>
      <c r="M35" s="419"/>
      <c r="N35" s="418"/>
      <c r="O35" s="419"/>
      <c r="P35" s="418"/>
      <c r="Q35" s="417"/>
      <c r="R35" s="417"/>
    </row>
    <row r="36" spans="6:18" x14ac:dyDescent="0.25">
      <c r="F36" s="417"/>
      <c r="G36" s="417"/>
      <c r="H36" s="418"/>
      <c r="I36" s="419"/>
      <c r="J36" s="418"/>
      <c r="K36" s="419"/>
      <c r="L36" s="418"/>
      <c r="M36" s="419"/>
      <c r="N36" s="418"/>
      <c r="O36" s="419"/>
      <c r="P36" s="418"/>
      <c r="Q36" s="417"/>
      <c r="R36" s="417"/>
    </row>
    <row r="37" spans="6:18" x14ac:dyDescent="0.25">
      <c r="F37" s="417"/>
      <c r="G37" s="417"/>
      <c r="H37" s="418"/>
      <c r="I37" s="419"/>
      <c r="J37" s="418"/>
      <c r="K37" s="419"/>
      <c r="L37" s="418"/>
      <c r="M37" s="419"/>
      <c r="N37" s="418"/>
      <c r="O37" s="419"/>
      <c r="P37" s="418"/>
      <c r="Q37" s="417"/>
      <c r="R37" s="417"/>
    </row>
    <row r="38" spans="6:18" x14ac:dyDescent="0.25">
      <c r="F38" s="417"/>
      <c r="G38" s="417"/>
      <c r="H38" s="418"/>
      <c r="I38" s="419"/>
      <c r="J38" s="418"/>
      <c r="K38" s="419"/>
      <c r="L38" s="418"/>
      <c r="M38" s="419"/>
      <c r="N38" s="418"/>
      <c r="O38" s="419"/>
      <c r="P38" s="418"/>
      <c r="Q38" s="417"/>
      <c r="R38" s="417"/>
    </row>
    <row r="39" spans="6:18" x14ac:dyDescent="0.25">
      <c r="F39" s="417"/>
      <c r="G39" s="417"/>
      <c r="H39" s="418"/>
      <c r="I39" s="419"/>
      <c r="J39" s="418"/>
      <c r="K39" s="419"/>
      <c r="L39" s="418"/>
      <c r="M39" s="419"/>
      <c r="N39" s="418"/>
      <c r="O39" s="419"/>
      <c r="P39" s="418"/>
      <c r="Q39" s="417"/>
      <c r="R39" s="417"/>
    </row>
    <row r="40" spans="6:18" x14ac:dyDescent="0.25">
      <c r="F40" s="417"/>
      <c r="G40" s="417"/>
      <c r="H40" s="418"/>
      <c r="I40" s="419"/>
      <c r="J40" s="418"/>
      <c r="K40" s="419"/>
      <c r="L40" s="418"/>
      <c r="M40" s="419"/>
      <c r="N40" s="418"/>
      <c r="O40" s="419"/>
      <c r="P40" s="418"/>
      <c r="Q40" s="417"/>
      <c r="R40" s="417"/>
    </row>
    <row r="41" spans="6:18" x14ac:dyDescent="0.25">
      <c r="F41" s="417"/>
      <c r="G41" s="417"/>
      <c r="H41" s="418"/>
      <c r="I41" s="419"/>
      <c r="J41" s="418"/>
      <c r="K41" s="419"/>
      <c r="L41" s="418"/>
      <c r="M41" s="419"/>
      <c r="N41" s="418"/>
      <c r="O41" s="419"/>
      <c r="P41" s="418"/>
      <c r="Q41" s="417"/>
      <c r="R41" s="417"/>
    </row>
  </sheetData>
  <sheetProtection algorithmName="SHA-512" hashValue="UjXD4xPdK2fEI/njPyBJLYnxx2IIgpTIDhTxD5oTyzqBuxhl1BtBYFFROBvHIcwq1HCb23w/45TPlhbFAqVaTQ==" saltValue="5f3pdBqmExlSCpRqRmTZgg==" spinCount="100000" sheet="1" objects="1" scenarios="1" selectLockedCells="1"/>
  <mergeCells count="8">
    <mergeCell ref="C5:E5"/>
    <mergeCell ref="C8:E8"/>
    <mergeCell ref="C13:D13"/>
    <mergeCell ref="C15:D15"/>
    <mergeCell ref="C6:D6"/>
    <mergeCell ref="C9:D9"/>
    <mergeCell ref="C11:D11"/>
    <mergeCell ref="C12:D12"/>
  </mergeCells>
  <dataValidations count="5">
    <dataValidation type="list" allowBlank="1" showInputMessage="1" showErrorMessage="1" promptTitle="Delivery" sqref="C13:D13">
      <formula1>$A$3:$A$6</formula1>
    </dataValidation>
    <dataValidation allowBlank="1" showInputMessage="1" showErrorMessage="1" promptTitle="Payment Type" sqref="C16:E16"/>
    <dataValidation allowBlank="1" showInputMessage="1" showErrorMessage="1" promptTitle="Delivery" sqref="C14:E14"/>
    <dataValidation type="list" allowBlank="1" showInputMessage="1" showErrorMessage="1" promptTitle="Payment Type" sqref="C15:D15">
      <formula1>$A$10:$A$12</formula1>
    </dataValidation>
    <dataValidation type="whole" operator="greaterThan" allowBlank="1" showInputMessage="1" showErrorMessage="1" sqref="C6:D6 C11:D11">
      <formula1>0</formula1>
    </dataValidation>
  </dataValidations>
  <printOptions horizontalCentered="1"/>
  <pageMargins left="0.25" right="0.25" top="0.75" bottom="0.75" header="0.3" footer="0.3"/>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showGridLines="0" showRowColHeaders="0" view="pageBreakPreview" topLeftCell="B1" zoomScaleNormal="100" zoomScaleSheetLayoutView="100" workbookViewId="0">
      <selection activeCell="C5" sqref="C5:E6"/>
    </sheetView>
  </sheetViews>
  <sheetFormatPr defaultRowHeight="15" x14ac:dyDescent="0.25"/>
  <cols>
    <col min="1" max="1" width="9.140625" hidden="1" customWidth="1"/>
    <col min="2" max="2" width="10.85546875" customWidth="1"/>
    <col min="3" max="3" width="23.140625" customWidth="1"/>
    <col min="4" max="4" width="17.140625" style="316" customWidth="1"/>
    <col min="5" max="5" width="12" bestFit="1" customWidth="1"/>
    <col min="6" max="6" width="8.28515625" style="3" customWidth="1"/>
    <col min="7" max="7" width="4.5703125" style="4" customWidth="1"/>
    <col min="8" max="8" width="6.5703125" style="3" customWidth="1"/>
    <col min="9" max="9" width="4.5703125" style="4" customWidth="1"/>
    <col min="10" max="10" width="6.5703125" style="3" customWidth="1"/>
    <col min="11" max="11" width="4.5703125" style="4" customWidth="1"/>
    <col min="12" max="12" width="6.5703125" style="3" customWidth="1"/>
    <col min="13" max="13" width="4.5703125" style="4" customWidth="1"/>
    <col min="14" max="14" width="6.5703125" style="3" customWidth="1"/>
    <col min="15" max="15" width="8" customWidth="1"/>
    <col min="16" max="16" width="9.140625" customWidth="1"/>
  </cols>
  <sheetData>
    <row r="1" spans="1:16" ht="16.5" x14ac:dyDescent="0.25">
      <c r="A1" s="325">
        <f>SUM(P5:P40)</f>
        <v>0</v>
      </c>
      <c r="B1" s="11" t="s">
        <v>1951</v>
      </c>
      <c r="C1" s="10"/>
    </row>
    <row r="2" spans="1:16" ht="15.75" thickBot="1" x14ac:dyDescent="0.3">
      <c r="A2" s="321">
        <f>SUM(O5:O40)</f>
        <v>0</v>
      </c>
      <c r="B2" s="2"/>
    </row>
    <row r="3" spans="1:16" ht="15" customHeight="1" x14ac:dyDescent="0.25">
      <c r="A3">
        <f>COUNT(O5:O6)</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A4">
        <f>COUNT(O7:O8)</f>
        <v>0</v>
      </c>
      <c r="B4" s="141" t="s">
        <v>1026</v>
      </c>
      <c r="C4" s="142" t="s">
        <v>1012</v>
      </c>
      <c r="D4" s="317"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x14ac:dyDescent="0.25">
      <c r="A5" t="s">
        <v>1367</v>
      </c>
      <c r="B5" s="220"/>
      <c r="C5" s="503" t="s">
        <v>1372</v>
      </c>
      <c r="D5" s="285" t="s">
        <v>1703</v>
      </c>
      <c r="E5" s="97" t="s">
        <v>401</v>
      </c>
      <c r="F5" s="107">
        <f>VLOOKUP($A5,data!$A:$BY,69,FALSE)</f>
        <v>6.15</v>
      </c>
      <c r="G5" s="33">
        <f>VLOOKUP($A5,data!$A:$BY,70,FALSE)</f>
        <v>24</v>
      </c>
      <c r="H5" s="35">
        <f>VLOOKUP($A5,data!$A:$BY,71,FALSE)</f>
        <v>5.99</v>
      </c>
      <c r="I5" s="33">
        <f>VLOOKUP($A5,data!$A:$BY,72,FALSE)</f>
        <v>50</v>
      </c>
      <c r="J5" s="35">
        <f>VLOOKUP($A5,data!$A:$BY,73,FALSE)</f>
        <v>5.85</v>
      </c>
      <c r="K5" s="33">
        <f>VLOOKUP($A5,data!$A:$BY,74,FALSE)</f>
        <v>100</v>
      </c>
      <c r="L5" s="35">
        <f>VLOOKUP($A5,data!$A:$BY,75,FALSE)</f>
        <v>5.59</v>
      </c>
      <c r="M5" s="33">
        <f>VLOOKUP($A5,data!$A:$BY,76,FALSE)</f>
        <v>100</v>
      </c>
      <c r="N5" s="35">
        <f>VLOOKUP($A5,data!$A:$BY,77,FALSE)</f>
        <v>5.59</v>
      </c>
      <c r="O5" s="326"/>
      <c r="P5" s="34">
        <f>IF(O5=0,0,IF(O5&gt;(M5-1),(N5*O5),IF(O5&gt;(K5-1),(L5*O5),IF(O5&gt;(I5-1),(J5*O5),IF(O5&gt;(G5-1),(H5*O5),F5*O5)))))</f>
        <v>0</v>
      </c>
    </row>
    <row r="6" spans="1:16" ht="49.5" customHeight="1" thickBot="1" x14ac:dyDescent="0.3">
      <c r="A6" t="s">
        <v>1368</v>
      </c>
      <c r="B6" s="231"/>
      <c r="C6" s="504"/>
      <c r="D6" s="183" t="s">
        <v>1354</v>
      </c>
      <c r="E6" s="150" t="s">
        <v>403</v>
      </c>
      <c r="F6" s="126">
        <f>VLOOKUP($A6,data!$A:$BY,69,FALSE)</f>
        <v>6.49</v>
      </c>
      <c r="G6" s="54">
        <f>VLOOKUP($A6,data!$A:$BY,70,FALSE)</f>
        <v>24</v>
      </c>
      <c r="H6" s="58">
        <f>VLOOKUP($A6,data!$A:$BY,71,FALSE)</f>
        <v>6.25</v>
      </c>
      <c r="I6" s="54">
        <f>VLOOKUP($A6,data!$A:$BY,72,FALSE)</f>
        <v>50</v>
      </c>
      <c r="J6" s="58">
        <f>VLOOKUP($A6,data!$A:$BY,73,FALSE)</f>
        <v>5.99</v>
      </c>
      <c r="K6" s="54">
        <f>VLOOKUP($A6,data!$A:$BY,74,FALSE)</f>
        <v>100</v>
      </c>
      <c r="L6" s="58">
        <f>VLOOKUP($A6,data!$A:$BY,75,FALSE)</f>
        <v>5.85</v>
      </c>
      <c r="M6" s="54">
        <f>VLOOKUP($A6,data!$A:$BY,76,FALSE)</f>
        <v>100</v>
      </c>
      <c r="N6" s="58">
        <f>VLOOKUP($A6,data!$A:$BY,77,FALSE)</f>
        <v>5.85</v>
      </c>
      <c r="O6" s="327"/>
      <c r="P6" s="55">
        <f>IF(O6=0,0,IF(O6&gt;(M6-1),(N6*O6),IF(O6&gt;(K6-1),(L6*O6),IF(O6&gt;(I6-1),(J6*O6),IF(O6&gt;(G6-1),(H6*O6),F6*O6)))))</f>
        <v>0</v>
      </c>
    </row>
    <row r="7" spans="1:16" ht="49.5" customHeight="1" x14ac:dyDescent="0.25">
      <c r="A7" t="s">
        <v>1369</v>
      </c>
      <c r="B7" s="220"/>
      <c r="C7" s="501" t="s">
        <v>1378</v>
      </c>
      <c r="D7" s="285" t="s">
        <v>1703</v>
      </c>
      <c r="E7" s="97" t="s">
        <v>402</v>
      </c>
      <c r="F7" s="107">
        <f>VLOOKUP($A7,data!$A:$BY,69,FALSE)</f>
        <v>13.75</v>
      </c>
      <c r="G7" s="33">
        <f>VLOOKUP($A7,data!$A:$BY,70,FALSE)</f>
        <v>4</v>
      </c>
      <c r="H7" s="35">
        <f>VLOOKUP($A7,data!$A:$BY,71,FALSE)</f>
        <v>13.49</v>
      </c>
      <c r="I7" s="33">
        <f>VLOOKUP($A7,data!$A:$BY,72,FALSE)</f>
        <v>10</v>
      </c>
      <c r="J7" s="35">
        <f>VLOOKUP($A7,data!$A:$BY,73,FALSE)</f>
        <v>12.99</v>
      </c>
      <c r="K7" s="33">
        <f>VLOOKUP($A7,data!$A:$BY,74,FALSE)</f>
        <v>24</v>
      </c>
      <c r="L7" s="35">
        <f>VLOOKUP($A7,data!$A:$BY,75,FALSE)</f>
        <v>12.49</v>
      </c>
      <c r="M7" s="33">
        <f>VLOOKUP($A7,data!$A:$BY,76,FALSE)</f>
        <v>50</v>
      </c>
      <c r="N7" s="35">
        <f>VLOOKUP($A7,data!$A:$BY,77,FALSE)</f>
        <v>11.49</v>
      </c>
      <c r="O7" s="326"/>
      <c r="P7" s="34">
        <f>IF(O7=0,0,IF(O7&gt;(M7-1),(N7*O7),IF(O7&gt;(K7-1),(L7*O7),IF(O7&gt;(I7-1),(J7*O7),IF(O7&gt;(G7-1),(H7*O7),F7*O7)))))</f>
        <v>0</v>
      </c>
    </row>
    <row r="8" spans="1:16" ht="49.5" customHeight="1" thickBot="1" x14ac:dyDescent="0.3">
      <c r="A8" t="s">
        <v>1370</v>
      </c>
      <c r="B8" s="231"/>
      <c r="C8" s="502"/>
      <c r="D8" s="183" t="s">
        <v>1354</v>
      </c>
      <c r="E8" s="150" t="s">
        <v>404</v>
      </c>
      <c r="F8" s="126">
        <f>VLOOKUP($A8,data!$A:$BY,69,FALSE)</f>
        <v>13.99</v>
      </c>
      <c r="G8" s="54">
        <f>VLOOKUP($A8,data!$A:$BY,70,FALSE)</f>
        <v>4</v>
      </c>
      <c r="H8" s="58">
        <f>VLOOKUP($A8,data!$A:$BY,71,FALSE)</f>
        <v>12.99</v>
      </c>
      <c r="I8" s="54">
        <f>VLOOKUP($A8,data!$A:$BY,72,FALSE)</f>
        <v>10</v>
      </c>
      <c r="J8" s="58">
        <f>VLOOKUP($A8,data!$A:$BY,73,FALSE)</f>
        <v>12.45</v>
      </c>
      <c r="K8" s="54">
        <f>VLOOKUP($A8,data!$A:$BY,74,FALSE)</f>
        <v>24</v>
      </c>
      <c r="L8" s="58">
        <f>VLOOKUP($A8,data!$A:$BY,75,FALSE)</f>
        <v>12.15</v>
      </c>
      <c r="M8" s="54">
        <f>VLOOKUP($A8,data!$A:$BY,76,FALSE)</f>
        <v>50</v>
      </c>
      <c r="N8" s="58">
        <f>VLOOKUP($A8,data!$A:$BY,77,FALSE)</f>
        <v>11.75</v>
      </c>
      <c r="O8" s="327"/>
      <c r="P8" s="55">
        <f>IF(O8=0,0,IF(O8&gt;(M8-1),(N8*O8),IF(O8&gt;(K8-1),(L8*O8),IF(O8&gt;(I8-1),(J8*O8),IF(O8&gt;(G8-1),(H8*O8),F8*O8)))))</f>
        <v>0</v>
      </c>
    </row>
    <row r="9" spans="1:16" ht="15.75" thickBot="1" x14ac:dyDescent="0.3">
      <c r="A9" s="234"/>
      <c r="B9" s="235"/>
      <c r="C9" s="235"/>
      <c r="D9" s="318"/>
      <c r="E9" s="235"/>
      <c r="F9" s="236"/>
      <c r="G9" s="237"/>
      <c r="H9" s="238"/>
      <c r="I9" s="237"/>
      <c r="J9" s="238"/>
      <c r="K9" s="237"/>
      <c r="L9" s="238"/>
      <c r="M9" s="237"/>
      <c r="N9" s="238"/>
      <c r="O9" s="236"/>
      <c r="P9" s="236"/>
    </row>
    <row r="10" spans="1:16" ht="49.5" customHeight="1" x14ac:dyDescent="0.25">
      <c r="A10" t="s">
        <v>1338</v>
      </c>
      <c r="B10" s="220"/>
      <c r="C10" s="503" t="s">
        <v>1353</v>
      </c>
      <c r="D10" s="285" t="s">
        <v>1355</v>
      </c>
      <c r="E10" s="97" t="s">
        <v>360</v>
      </c>
      <c r="F10" s="107">
        <f>VLOOKUP($A10,data!$A:$BY,69,FALSE)</f>
        <v>2.29</v>
      </c>
      <c r="G10" s="33">
        <f>VLOOKUP($A10,data!$A:$BY,70,FALSE)</f>
        <v>5</v>
      </c>
      <c r="H10" s="35">
        <f>VLOOKUP($A10,data!$A:$BY,71,FALSE)</f>
        <v>2.19</v>
      </c>
      <c r="I10" s="33">
        <f>VLOOKUP($A10,data!$A:$BY,72,FALSE)</f>
        <v>10</v>
      </c>
      <c r="J10" s="35">
        <f>VLOOKUP($A10,data!$A:$BY,73,FALSE)</f>
        <v>2.0499999999999998</v>
      </c>
      <c r="K10" s="33">
        <f>VLOOKUP($A10,data!$A:$BY,74,FALSE)</f>
        <v>25</v>
      </c>
      <c r="L10" s="35">
        <f>VLOOKUP($A10,data!$A:$BY,75,FALSE)</f>
        <v>1.85</v>
      </c>
      <c r="M10" s="33">
        <f>VLOOKUP($A10,data!$A:$BY,76,FALSE)</f>
        <v>250</v>
      </c>
      <c r="N10" s="35">
        <f>VLOOKUP($A10,data!$A:$BY,77,FALSE)</f>
        <v>1.1499999999999999</v>
      </c>
      <c r="O10" s="326"/>
      <c r="P10" s="34">
        <f t="shared" ref="P10:P18" si="0">IF(O10=0,0,IF(O10&gt;(M10-1),(N10*O10),IF(O10&gt;(K10-1),(L10*O10),IF(O10&gt;(I10-1),(J10*O10),IF(O10&gt;(G10-1),(H10*O10),F10*O10)))))</f>
        <v>0</v>
      </c>
    </row>
    <row r="11" spans="1:16" ht="49.5" customHeight="1" thickBot="1" x14ac:dyDescent="0.3">
      <c r="A11" t="s">
        <v>1339</v>
      </c>
      <c r="B11" s="231"/>
      <c r="C11" s="504"/>
      <c r="D11" s="183" t="s">
        <v>1354</v>
      </c>
      <c r="E11" s="150" t="s">
        <v>361</v>
      </c>
      <c r="F11" s="126">
        <f>VLOOKUP($A11,data!$A:$BY,69,FALSE)</f>
        <v>2.09</v>
      </c>
      <c r="G11" s="54">
        <f>VLOOKUP($A11,data!$A:$BY,70,FALSE)</f>
        <v>5</v>
      </c>
      <c r="H11" s="58">
        <f>VLOOKUP($A11,data!$A:$BY,71,FALSE)</f>
        <v>1.99</v>
      </c>
      <c r="I11" s="54">
        <f>VLOOKUP($A11,data!$A:$BY,72,FALSE)</f>
        <v>10</v>
      </c>
      <c r="J11" s="58">
        <f>VLOOKUP($A11,data!$A:$BY,73,FALSE)</f>
        <v>1.9</v>
      </c>
      <c r="K11" s="54">
        <f>VLOOKUP($A11,data!$A:$BY,74,FALSE)</f>
        <v>25</v>
      </c>
      <c r="L11" s="58">
        <f>VLOOKUP($A11,data!$A:$BY,75,FALSE)</f>
        <v>1.79</v>
      </c>
      <c r="M11" s="54">
        <f>VLOOKUP($A11,data!$A:$BY,76,FALSE)</f>
        <v>250</v>
      </c>
      <c r="N11" s="58">
        <f>VLOOKUP($A11,data!$A:$BY,77,FALSE)</f>
        <v>1.1000000000000001</v>
      </c>
      <c r="O11" s="327"/>
      <c r="P11" s="55">
        <f t="shared" si="0"/>
        <v>0</v>
      </c>
    </row>
    <row r="12" spans="1:16" ht="49.5" customHeight="1" x14ac:dyDescent="0.25">
      <c r="A12" t="s">
        <v>1340</v>
      </c>
      <c r="B12" s="220"/>
      <c r="C12" s="501" t="s">
        <v>1356</v>
      </c>
      <c r="D12" s="285" t="s">
        <v>1355</v>
      </c>
      <c r="E12" s="97" t="s">
        <v>362</v>
      </c>
      <c r="F12" s="107">
        <f>VLOOKUP($A12,data!$A:$BY,69,FALSE)</f>
        <v>2.29</v>
      </c>
      <c r="G12" s="33">
        <f>VLOOKUP($A12,data!$A:$BY,70,FALSE)</f>
        <v>5</v>
      </c>
      <c r="H12" s="35">
        <f>VLOOKUP($A12,data!$A:$BY,71,FALSE)</f>
        <v>2.19</v>
      </c>
      <c r="I12" s="33">
        <f>VLOOKUP($A12,data!$A:$BY,72,FALSE)</f>
        <v>10</v>
      </c>
      <c r="J12" s="35">
        <f>VLOOKUP($A12,data!$A:$BY,73,FALSE)</f>
        <v>2.0499999999999998</v>
      </c>
      <c r="K12" s="33">
        <f>VLOOKUP($A12,data!$A:$BY,74,FALSE)</f>
        <v>25</v>
      </c>
      <c r="L12" s="35">
        <f>VLOOKUP($A12,data!$A:$BY,75,FALSE)</f>
        <v>1.95</v>
      </c>
      <c r="M12" s="33">
        <f>VLOOKUP($A12,data!$A:$BY,76,FALSE)</f>
        <v>250</v>
      </c>
      <c r="N12" s="35">
        <f>VLOOKUP($A12,data!$A:$BY,77,FALSE)</f>
        <v>1.2</v>
      </c>
      <c r="O12" s="326"/>
      <c r="P12" s="34">
        <f t="shared" si="0"/>
        <v>0</v>
      </c>
    </row>
    <row r="13" spans="1:16" ht="49.5" customHeight="1" thickBot="1" x14ac:dyDescent="0.3">
      <c r="A13" t="s">
        <v>1341</v>
      </c>
      <c r="B13" s="231"/>
      <c r="C13" s="502"/>
      <c r="D13" s="183" t="s">
        <v>1354</v>
      </c>
      <c r="E13" s="150" t="s">
        <v>363</v>
      </c>
      <c r="F13" s="126">
        <f>VLOOKUP($A13,data!$A:$BY,69,FALSE)</f>
        <v>2.09</v>
      </c>
      <c r="G13" s="54">
        <f>VLOOKUP($A13,data!$A:$BY,70,FALSE)</f>
        <v>5</v>
      </c>
      <c r="H13" s="58">
        <f>VLOOKUP($A13,data!$A:$BY,71,FALSE)</f>
        <v>1.99</v>
      </c>
      <c r="I13" s="54">
        <f>VLOOKUP($A13,data!$A:$BY,72,FALSE)</f>
        <v>10</v>
      </c>
      <c r="J13" s="58">
        <f>VLOOKUP($A13,data!$A:$BY,73,FALSE)</f>
        <v>1.9</v>
      </c>
      <c r="K13" s="54">
        <f>VLOOKUP($A13,data!$A:$BY,74,FALSE)</f>
        <v>25</v>
      </c>
      <c r="L13" s="58">
        <f>VLOOKUP($A13,data!$A:$BY,75,FALSE)</f>
        <v>1.85</v>
      </c>
      <c r="M13" s="54">
        <f>VLOOKUP($A13,data!$A:$BY,76,FALSE)</f>
        <v>250</v>
      </c>
      <c r="N13" s="58">
        <f>VLOOKUP($A13,data!$A:$BY,77,FALSE)</f>
        <v>1.1499999999999999</v>
      </c>
      <c r="O13" s="327"/>
      <c r="P13" s="55">
        <f t="shared" si="0"/>
        <v>0</v>
      </c>
    </row>
    <row r="14" spans="1:16" ht="49.5" customHeight="1" x14ac:dyDescent="0.25">
      <c r="A14" t="s">
        <v>1342</v>
      </c>
      <c r="B14" s="220"/>
      <c r="C14" s="503" t="s">
        <v>1357</v>
      </c>
      <c r="D14" s="285" t="s">
        <v>1355</v>
      </c>
      <c r="E14" s="97" t="s">
        <v>364</v>
      </c>
      <c r="F14" s="107">
        <f>VLOOKUP($A14,data!$A:$BY,69,FALSE)</f>
        <v>2.29</v>
      </c>
      <c r="G14" s="33">
        <f>VLOOKUP($A14,data!$A:$BY,70,FALSE)</f>
        <v>5</v>
      </c>
      <c r="H14" s="35">
        <f>VLOOKUP($A14,data!$A:$BY,71,FALSE)</f>
        <v>2.19</v>
      </c>
      <c r="I14" s="33">
        <f>VLOOKUP($A14,data!$A:$BY,72,FALSE)</f>
        <v>10</v>
      </c>
      <c r="J14" s="35">
        <f>VLOOKUP($A14,data!$A:$BY,73,FALSE)</f>
        <v>2.0499999999999998</v>
      </c>
      <c r="K14" s="33">
        <f>VLOOKUP($A14,data!$A:$BY,74,FALSE)</f>
        <v>25</v>
      </c>
      <c r="L14" s="35">
        <f>VLOOKUP($A14,data!$A:$BY,75,FALSE)</f>
        <v>1.95</v>
      </c>
      <c r="M14" s="33">
        <f>VLOOKUP($A14,data!$A:$BY,76,FALSE)</f>
        <v>250</v>
      </c>
      <c r="N14" s="35">
        <f>VLOOKUP($A14,data!$A:$BY,77,FALSE)</f>
        <v>1.25</v>
      </c>
      <c r="O14" s="326"/>
      <c r="P14" s="34">
        <f t="shared" si="0"/>
        <v>0</v>
      </c>
    </row>
    <row r="15" spans="1:16" ht="49.5" customHeight="1" thickBot="1" x14ac:dyDescent="0.3">
      <c r="A15" t="s">
        <v>1343</v>
      </c>
      <c r="B15" s="231"/>
      <c r="C15" s="504"/>
      <c r="D15" s="183" t="s">
        <v>1354</v>
      </c>
      <c r="E15" s="150" t="s">
        <v>365</v>
      </c>
      <c r="F15" s="126">
        <f>VLOOKUP($A15,data!$A:$BY,69,FALSE)</f>
        <v>2.09</v>
      </c>
      <c r="G15" s="54">
        <f>VLOOKUP($A15,data!$A:$BY,70,FALSE)</f>
        <v>5</v>
      </c>
      <c r="H15" s="58">
        <f>VLOOKUP($A15,data!$A:$BY,71,FALSE)</f>
        <v>1.99</v>
      </c>
      <c r="I15" s="54">
        <f>VLOOKUP($A15,data!$A:$BY,72,FALSE)</f>
        <v>10</v>
      </c>
      <c r="J15" s="58">
        <f>VLOOKUP($A15,data!$A:$BY,73,FALSE)</f>
        <v>1.9</v>
      </c>
      <c r="K15" s="54">
        <f>VLOOKUP($A15,data!$A:$BY,74,FALSE)</f>
        <v>25</v>
      </c>
      <c r="L15" s="58">
        <f>VLOOKUP($A15,data!$A:$BY,75,FALSE)</f>
        <v>1.85</v>
      </c>
      <c r="M15" s="54">
        <f>VLOOKUP($A15,data!$A:$BY,76,FALSE)</f>
        <v>250</v>
      </c>
      <c r="N15" s="58">
        <f>VLOOKUP($A15,data!$A:$BY,77,FALSE)</f>
        <v>1.1499999999999999</v>
      </c>
      <c r="O15" s="327"/>
      <c r="P15" s="55">
        <f t="shared" si="0"/>
        <v>0</v>
      </c>
    </row>
    <row r="16" spans="1:16" ht="49.5" customHeight="1" x14ac:dyDescent="0.25">
      <c r="A16" t="s">
        <v>1345</v>
      </c>
      <c r="B16" s="220"/>
      <c r="C16" s="501" t="s">
        <v>1358</v>
      </c>
      <c r="D16" s="285" t="s">
        <v>1355</v>
      </c>
      <c r="E16" s="97" t="s">
        <v>366</v>
      </c>
      <c r="F16" s="107">
        <f>VLOOKUP($A16,data!$A:$BY,69,FALSE)</f>
        <v>2.29</v>
      </c>
      <c r="G16" s="33">
        <f>VLOOKUP($A16,data!$A:$BY,70,FALSE)</f>
        <v>10</v>
      </c>
      <c r="H16" s="35">
        <f>VLOOKUP($A16,data!$A:$BY,71,FALSE)</f>
        <v>2.19</v>
      </c>
      <c r="I16" s="33">
        <f>VLOOKUP($A16,data!$A:$BY,72,FALSE)</f>
        <v>25</v>
      </c>
      <c r="J16" s="35">
        <f>VLOOKUP($A16,data!$A:$BY,73,FALSE)</f>
        <v>2.0499999999999998</v>
      </c>
      <c r="K16" s="33">
        <f>VLOOKUP($A16,data!$A:$BY,74,FALSE)</f>
        <v>150</v>
      </c>
      <c r="L16" s="35">
        <f>VLOOKUP($A16,data!$A:$BY,75,FALSE)</f>
        <v>1.65</v>
      </c>
      <c r="M16" s="33">
        <f>VLOOKUP($A16,data!$A:$BY,76,FALSE)</f>
        <v>150</v>
      </c>
      <c r="N16" s="35">
        <f>VLOOKUP($A16,data!$A:$BY,77,FALSE)</f>
        <v>1.65</v>
      </c>
      <c r="O16" s="326"/>
      <c r="P16" s="34">
        <f t="shared" si="0"/>
        <v>0</v>
      </c>
    </row>
    <row r="17" spans="1:19" ht="49.5" customHeight="1" thickBot="1" x14ac:dyDescent="0.3">
      <c r="A17" t="s">
        <v>1346</v>
      </c>
      <c r="B17" s="231"/>
      <c r="C17" s="502"/>
      <c r="D17" s="183" t="s">
        <v>1354</v>
      </c>
      <c r="E17" s="150" t="s">
        <v>367</v>
      </c>
      <c r="F17" s="126">
        <f>VLOOKUP($A17,data!$A:$BY,69,FALSE)</f>
        <v>2.09</v>
      </c>
      <c r="G17" s="54">
        <f>VLOOKUP($A17,data!$A:$BY,70,FALSE)</f>
        <v>10</v>
      </c>
      <c r="H17" s="58">
        <f>VLOOKUP($A17,data!$A:$BY,71,FALSE)</f>
        <v>1.99</v>
      </c>
      <c r="I17" s="54">
        <f>VLOOKUP($A17,data!$A:$BY,72,FALSE)</f>
        <v>25</v>
      </c>
      <c r="J17" s="58">
        <f>VLOOKUP($A17,data!$A:$BY,73,FALSE)</f>
        <v>1.9</v>
      </c>
      <c r="K17" s="54">
        <f>VLOOKUP($A17,data!$A:$BY,74,FALSE)</f>
        <v>150</v>
      </c>
      <c r="L17" s="58">
        <f>VLOOKUP($A17,data!$A:$BY,75,FALSE)</f>
        <v>1.5</v>
      </c>
      <c r="M17" s="54">
        <f>VLOOKUP($A17,data!$A:$BY,76,FALSE)</f>
        <v>150</v>
      </c>
      <c r="N17" s="58">
        <f>VLOOKUP($A17,data!$A:$BY,77,FALSE)</f>
        <v>1.5</v>
      </c>
      <c r="O17" s="327"/>
      <c r="P17" s="55">
        <f t="shared" si="0"/>
        <v>0</v>
      </c>
    </row>
    <row r="18" spans="1:19" ht="49.5" customHeight="1" thickBot="1" x14ac:dyDescent="0.3">
      <c r="A18" t="s">
        <v>1347</v>
      </c>
      <c r="B18" s="245"/>
      <c r="C18" s="183" t="s">
        <v>1366</v>
      </c>
      <c r="D18" s="183" t="s">
        <v>1364</v>
      </c>
      <c r="E18" s="52" t="s">
        <v>359</v>
      </c>
      <c r="F18" s="53">
        <f>VLOOKUP($A18,data!$A:$BY,69,FALSE)</f>
        <v>7.49</v>
      </c>
      <c r="G18" s="54">
        <f>VLOOKUP($A18,data!$A:$BY,70,FALSE)</f>
        <v>5</v>
      </c>
      <c r="H18" s="55">
        <f>VLOOKUP($A18,data!$A:$BY,71,FALSE)</f>
        <v>6.49</v>
      </c>
      <c r="I18" s="54">
        <f>VLOOKUP($A18,data!$A:$BY,72,FALSE)</f>
        <v>10</v>
      </c>
      <c r="J18" s="55">
        <f>VLOOKUP($A18,data!$A:$BY,73,FALSE)</f>
        <v>5.99</v>
      </c>
      <c r="K18" s="54">
        <f>VLOOKUP($A18,data!$A:$BY,74,FALSE)</f>
        <v>15</v>
      </c>
      <c r="L18" s="55">
        <f>VLOOKUP($A18,data!$A:$BY,75,FALSE)</f>
        <v>5.49</v>
      </c>
      <c r="M18" s="54">
        <f>VLOOKUP($A18,data!$A:$BY,76,FALSE)</f>
        <v>30</v>
      </c>
      <c r="N18" s="55">
        <f>VLOOKUP($A18,data!$A:$BY,77,FALSE)</f>
        <v>4.99</v>
      </c>
      <c r="O18" s="327"/>
      <c r="P18" s="55">
        <f t="shared" si="0"/>
        <v>0</v>
      </c>
    </row>
    <row r="19" spans="1:19" ht="15.75" thickBot="1" x14ac:dyDescent="0.3">
      <c r="A19" s="234"/>
      <c r="B19" s="239"/>
      <c r="C19" s="240"/>
      <c r="D19" s="319"/>
      <c r="E19" s="241"/>
      <c r="F19" s="168"/>
      <c r="G19" s="242"/>
      <c r="H19" s="168"/>
      <c r="I19" s="242"/>
      <c r="J19" s="168"/>
      <c r="K19" s="242"/>
      <c r="L19" s="168"/>
      <c r="M19" s="242"/>
      <c r="N19" s="168"/>
      <c r="O19" s="241"/>
      <c r="P19" s="168"/>
    </row>
    <row r="20" spans="1:19" ht="49.5" customHeight="1" x14ac:dyDescent="0.25">
      <c r="A20" t="s">
        <v>1374</v>
      </c>
      <c r="B20" s="220"/>
      <c r="C20" s="501" t="s">
        <v>1379</v>
      </c>
      <c r="D20" s="285" t="s">
        <v>1355</v>
      </c>
      <c r="E20" s="97" t="s">
        <v>368</v>
      </c>
      <c r="F20" s="107">
        <f>VLOOKUP($A20,data!$A:$BY,69,FALSE)</f>
        <v>3.75</v>
      </c>
      <c r="G20" s="33">
        <f>VLOOKUP($A20,data!$A:$BY,70,FALSE)</f>
        <v>5</v>
      </c>
      <c r="H20" s="35">
        <f>VLOOKUP($A20,data!$A:$BY,71,FALSE)</f>
        <v>3.49</v>
      </c>
      <c r="I20" s="33">
        <f>VLOOKUP($A20,data!$A:$BY,72,FALSE)</f>
        <v>10</v>
      </c>
      <c r="J20" s="35">
        <f>VLOOKUP($A20,data!$A:$BY,73,FALSE)</f>
        <v>3.2</v>
      </c>
      <c r="K20" s="33">
        <f>VLOOKUP($A20,data!$A:$BY,74,FALSE)</f>
        <v>25</v>
      </c>
      <c r="L20" s="35">
        <f>VLOOKUP($A20,data!$A:$BY,75,FALSE)</f>
        <v>2.99</v>
      </c>
      <c r="M20" s="33">
        <f>VLOOKUP($A20,data!$A:$BY,76,FALSE)</f>
        <v>104</v>
      </c>
      <c r="N20" s="35">
        <f>VLOOKUP($A20,data!$A:$BY,77,FALSE)</f>
        <v>2.35</v>
      </c>
      <c r="O20" s="326"/>
      <c r="P20" s="34">
        <f>IF(O20=0,0,IF(O20&gt;(M20-1),(N20*O20),IF(O20&gt;(K20-1),(L20*O20),IF(O20&gt;(I20-1),(J20*O20),IF(O20&gt;(G20-1),(H20*O20),F20*O20)))))</f>
        <v>0</v>
      </c>
    </row>
    <row r="21" spans="1:19" ht="49.5" customHeight="1" thickBot="1" x14ac:dyDescent="0.3">
      <c r="A21" t="s">
        <v>1375</v>
      </c>
      <c r="B21" s="231"/>
      <c r="C21" s="502"/>
      <c r="D21" s="183" t="s">
        <v>1380</v>
      </c>
      <c r="E21" s="150" t="s">
        <v>369</v>
      </c>
      <c r="F21" s="126">
        <f>VLOOKUP($A21,data!$A:$BY,69,FALSE)</f>
        <v>4.1500000000000004</v>
      </c>
      <c r="G21" s="54">
        <f>VLOOKUP($A21,data!$A:$BY,70,FALSE)</f>
        <v>5</v>
      </c>
      <c r="H21" s="58">
        <f>VLOOKUP($A21,data!$A:$BY,71,FALSE)</f>
        <v>3.75</v>
      </c>
      <c r="I21" s="54">
        <f>VLOOKUP($A21,data!$A:$BY,72,FALSE)</f>
        <v>10</v>
      </c>
      <c r="J21" s="58">
        <f>VLOOKUP($A21,data!$A:$BY,73,FALSE)</f>
        <v>3.45</v>
      </c>
      <c r="K21" s="54">
        <f>VLOOKUP($A21,data!$A:$BY,74,FALSE)</f>
        <v>25</v>
      </c>
      <c r="L21" s="58">
        <f>VLOOKUP($A21,data!$A:$BY,75,FALSE)</f>
        <v>2.99</v>
      </c>
      <c r="M21" s="54">
        <f>VLOOKUP($A21,data!$A:$BY,76,FALSE)</f>
        <v>104</v>
      </c>
      <c r="N21" s="58">
        <f>VLOOKUP($A21,data!$A:$BY,77,FALSE)</f>
        <v>2.35</v>
      </c>
      <c r="O21" s="327"/>
      <c r="P21" s="55">
        <f>IF(O21=0,0,IF(O21&gt;(M21-1),(N21*O21),IF(O21&gt;(K21-1),(L21*O21),IF(O21&gt;(I21-1),(J21*O21),IF(O21&gt;(G21-1),(H21*O21),F21*O21)))))</f>
        <v>0</v>
      </c>
    </row>
    <row r="22" spans="1:19" ht="49.5" customHeight="1" x14ac:dyDescent="0.25">
      <c r="A22" t="s">
        <v>1376</v>
      </c>
      <c r="B22" s="220"/>
      <c r="C22" s="503" t="s">
        <v>1381</v>
      </c>
      <c r="D22" s="285" t="s">
        <v>1355</v>
      </c>
      <c r="E22" s="97" t="s">
        <v>370</v>
      </c>
      <c r="F22" s="107">
        <f>VLOOKUP($A22,data!$A:$BY,69,FALSE)</f>
        <v>3.75</v>
      </c>
      <c r="G22" s="33">
        <f>VLOOKUP($A22,data!$A:$BY,70,FALSE)</f>
        <v>5</v>
      </c>
      <c r="H22" s="35">
        <f>VLOOKUP($A22,data!$A:$BY,71,FALSE)</f>
        <v>3.49</v>
      </c>
      <c r="I22" s="33">
        <f>VLOOKUP($A22,data!$A:$BY,72,FALSE)</f>
        <v>10</v>
      </c>
      <c r="J22" s="35">
        <f>VLOOKUP($A22,data!$A:$BY,73,FALSE)</f>
        <v>3.2</v>
      </c>
      <c r="K22" s="33">
        <f>VLOOKUP($A22,data!$A:$BY,74,FALSE)</f>
        <v>25</v>
      </c>
      <c r="L22" s="35">
        <f>VLOOKUP($A22,data!$A:$BY,75,FALSE)</f>
        <v>2.99</v>
      </c>
      <c r="M22" s="33">
        <f>VLOOKUP($A22,data!$A:$BY,76,FALSE)</f>
        <v>110</v>
      </c>
      <c r="N22" s="35">
        <f>VLOOKUP($A22,data!$A:$BY,77,FALSE)</f>
        <v>2.35</v>
      </c>
      <c r="O22" s="326"/>
      <c r="P22" s="34">
        <f>IF(O22=0,0,IF(O22&gt;(M22-1),(N22*O22),IF(O22&gt;(K22-1),(L22*O22),IF(O22&gt;(I22-1),(J22*O22),IF(O22&gt;(G22-1),(H22*O22),F22*O22)))))</f>
        <v>0</v>
      </c>
    </row>
    <row r="23" spans="1:19" ht="49.5" customHeight="1" thickBot="1" x14ac:dyDescent="0.3">
      <c r="A23" t="s">
        <v>1377</v>
      </c>
      <c r="B23" s="231"/>
      <c r="C23" s="504"/>
      <c r="D23" s="183" t="s">
        <v>1380</v>
      </c>
      <c r="E23" s="150" t="s">
        <v>371</v>
      </c>
      <c r="F23" s="126">
        <f>VLOOKUP($A23,data!$A:$BY,69,FALSE)</f>
        <v>4.99</v>
      </c>
      <c r="G23" s="54">
        <f>VLOOKUP($A23,data!$A:$BY,70,FALSE)</f>
        <v>5</v>
      </c>
      <c r="H23" s="58">
        <f>VLOOKUP($A23,data!$A:$BY,71,FALSE)</f>
        <v>4.6500000000000004</v>
      </c>
      <c r="I23" s="54">
        <f>VLOOKUP($A23,data!$A:$BY,72,FALSE)</f>
        <v>10</v>
      </c>
      <c r="J23" s="58">
        <f>VLOOKUP($A23,data!$A:$BY,73,FALSE)</f>
        <v>3.65</v>
      </c>
      <c r="K23" s="54">
        <f>VLOOKUP($A23,data!$A:$BY,74,FALSE)</f>
        <v>25</v>
      </c>
      <c r="L23" s="58">
        <f>VLOOKUP($A23,data!$A:$BY,75,FALSE)</f>
        <v>3.25</v>
      </c>
      <c r="M23" s="54">
        <f>VLOOKUP($A23,data!$A:$BY,76,FALSE)</f>
        <v>110</v>
      </c>
      <c r="N23" s="58">
        <f>VLOOKUP($A23,data!$A:$BY,77,FALSE)</f>
        <v>2.6</v>
      </c>
      <c r="O23" s="327"/>
      <c r="P23" s="55">
        <f>IF(O23=0,0,IF(O23&gt;(M23-1),(N23*O23),IF(O23&gt;(K23-1),(L23*O23),IF(O23&gt;(I23-1),(J23*O23),IF(O23&gt;(G23-1),(H23*O23),F23*O23)))))</f>
        <v>0</v>
      </c>
    </row>
    <row r="24" spans="1:19" ht="15.75" thickBot="1" x14ac:dyDescent="0.3">
      <c r="A24" s="251"/>
      <c r="B24" s="270"/>
      <c r="C24" s="264"/>
      <c r="D24" s="264"/>
      <c r="E24" s="147"/>
      <c r="F24" s="64"/>
      <c r="G24" s="148"/>
      <c r="H24" s="64"/>
      <c r="I24" s="148"/>
      <c r="J24" s="64"/>
      <c r="K24" s="148"/>
      <c r="L24" s="64"/>
      <c r="M24" s="148"/>
      <c r="N24" s="64"/>
      <c r="O24" s="147"/>
      <c r="P24" s="64"/>
    </row>
    <row r="25" spans="1:19" ht="49.5" customHeight="1" x14ac:dyDescent="0.25">
      <c r="A25" t="s">
        <v>1384</v>
      </c>
      <c r="B25" s="220"/>
      <c r="C25" s="515" t="s">
        <v>1395</v>
      </c>
      <c r="D25" s="414" t="s">
        <v>1397</v>
      </c>
      <c r="E25" s="37" t="s">
        <v>396</v>
      </c>
      <c r="F25" s="32">
        <f>VLOOKUP($A25,data!$A:$BY,69,FALSE)</f>
        <v>1.19</v>
      </c>
      <c r="G25" s="33">
        <f>VLOOKUP($A25,data!$A:$BY,70,FALSE)</f>
        <v>5</v>
      </c>
      <c r="H25" s="34">
        <f>VLOOKUP($A25,data!$A:$BY,71,FALSE)</f>
        <v>1.05</v>
      </c>
      <c r="I25" s="33">
        <f>VLOOKUP($A25,data!$A:$BY,72,FALSE)</f>
        <v>10</v>
      </c>
      <c r="J25" s="34">
        <f>VLOOKUP($A25,data!$A:$BY,73,FALSE)</f>
        <v>0.99</v>
      </c>
      <c r="K25" s="33">
        <f>VLOOKUP($A25,data!$A:$BY,74,FALSE)</f>
        <v>50</v>
      </c>
      <c r="L25" s="34">
        <f>VLOOKUP($A25,data!$A:$BY,75,FALSE)</f>
        <v>0.65</v>
      </c>
      <c r="M25" s="33">
        <f>VLOOKUP($A25,data!$A:$BY,76,FALSE)</f>
        <v>100</v>
      </c>
      <c r="N25" s="34">
        <f>VLOOKUP($A25,data!$A:$BY,77,FALSE)</f>
        <v>0.55000000000000004</v>
      </c>
      <c r="O25" s="326"/>
      <c r="P25" s="34">
        <f t="shared" ref="P25:P32" si="1">IF(O25=0,0,IF(O25&gt;(M25-1),(N25*O25),IF(O25&gt;(K25-1),(L25*O25),IF(O25&gt;(I25-1),(J25*O25),IF(O25&gt;(G25-1),(H25*O25),F25*O25)))))</f>
        <v>0</v>
      </c>
    </row>
    <row r="26" spans="1:19" ht="49.5" customHeight="1" thickBot="1" x14ac:dyDescent="0.3">
      <c r="A26" t="s">
        <v>1385</v>
      </c>
      <c r="B26" s="231"/>
      <c r="C26" s="516"/>
      <c r="D26" s="183" t="s">
        <v>1396</v>
      </c>
      <c r="E26" s="52" t="s">
        <v>394</v>
      </c>
      <c r="F26" s="53">
        <f>VLOOKUP($A26,data!$A:$BY,69,FALSE)</f>
        <v>1.85</v>
      </c>
      <c r="G26" s="54">
        <f>VLOOKUP($A26,data!$A:$BY,70,FALSE)</f>
        <v>5</v>
      </c>
      <c r="H26" s="55">
        <f>VLOOKUP($A26,data!$A:$BY,71,FALSE)</f>
        <v>1.65</v>
      </c>
      <c r="I26" s="54">
        <f>VLOOKUP($A26,data!$A:$BY,72,FALSE)</f>
        <v>10</v>
      </c>
      <c r="J26" s="55">
        <f>VLOOKUP($A26,data!$A:$BY,73,FALSE)</f>
        <v>1.49</v>
      </c>
      <c r="K26" s="54">
        <f>VLOOKUP($A26,data!$A:$BY,74,FALSE)</f>
        <v>50</v>
      </c>
      <c r="L26" s="55">
        <f>VLOOKUP($A26,data!$A:$BY,75,FALSE)</f>
        <v>1.35</v>
      </c>
      <c r="M26" s="54">
        <f>VLOOKUP($A26,data!$A:$BY,76,FALSE)</f>
        <v>100</v>
      </c>
      <c r="N26" s="55">
        <f>VLOOKUP($A26,data!$A:$BY,77,FALSE)</f>
        <v>1.19</v>
      </c>
      <c r="O26" s="327"/>
      <c r="P26" s="55">
        <f t="shared" si="1"/>
        <v>0</v>
      </c>
    </row>
    <row r="27" spans="1:19" ht="49.5" customHeight="1" x14ac:dyDescent="0.25">
      <c r="A27" t="s">
        <v>1390</v>
      </c>
      <c r="B27" s="401"/>
      <c r="C27" s="517" t="s">
        <v>1401</v>
      </c>
      <c r="D27" s="414" t="s">
        <v>1399</v>
      </c>
      <c r="E27" s="37" t="s">
        <v>611</v>
      </c>
      <c r="F27" s="32">
        <f>VLOOKUP($A27,data!$A:$BY,69,FALSE)</f>
        <v>9.7899999999999991</v>
      </c>
      <c r="G27" s="33">
        <f>VLOOKUP($A27,data!$A:$BY,70,FALSE)</f>
        <v>2</v>
      </c>
      <c r="H27" s="34">
        <f>VLOOKUP($A27,data!$A:$BY,71,FALSE)</f>
        <v>8.99</v>
      </c>
      <c r="I27" s="33">
        <f>VLOOKUP($A27,data!$A:$BY,72,FALSE)</f>
        <v>5</v>
      </c>
      <c r="J27" s="34">
        <f>VLOOKUP($A27,data!$A:$BY,73,FALSE)</f>
        <v>8.49</v>
      </c>
      <c r="K27" s="33">
        <f>VLOOKUP($A27,data!$A:$BY,74,FALSE)</f>
        <v>10</v>
      </c>
      <c r="L27" s="34">
        <f>VLOOKUP($A27,data!$A:$BY,75,FALSE)</f>
        <v>7.49</v>
      </c>
      <c r="M27" s="33">
        <f>VLOOKUP($A27,data!$A:$BY,76,FALSE)</f>
        <v>25</v>
      </c>
      <c r="N27" s="34">
        <f>VLOOKUP($A27,data!$A:$BY,77,FALSE)</f>
        <v>6.25</v>
      </c>
      <c r="O27" s="326"/>
      <c r="P27" s="34">
        <f t="shared" si="1"/>
        <v>0</v>
      </c>
    </row>
    <row r="28" spans="1:19" ht="49.5" customHeight="1" x14ac:dyDescent="0.25">
      <c r="A28" t="s">
        <v>1391</v>
      </c>
      <c r="B28" s="162"/>
      <c r="C28" s="518"/>
      <c r="D28" s="185" t="s">
        <v>1402</v>
      </c>
      <c r="E28" s="122" t="s">
        <v>397</v>
      </c>
      <c r="F28" s="168">
        <f>VLOOKUP($A28,data!$A:$BY,69,FALSE)</f>
        <v>10.49</v>
      </c>
      <c r="G28" s="124">
        <f>VLOOKUP($A28,data!$A:$BY,70,FALSE)</f>
        <v>2</v>
      </c>
      <c r="H28" s="125">
        <f>VLOOKUP($A28,data!$A:$BY,71,FALSE)</f>
        <v>8.19</v>
      </c>
      <c r="I28" s="124">
        <f>VLOOKUP($A28,data!$A:$BY,72,FALSE)</f>
        <v>5</v>
      </c>
      <c r="J28" s="125">
        <f>VLOOKUP($A28,data!$A:$BY,73,FALSE)</f>
        <v>7.99</v>
      </c>
      <c r="K28" s="124">
        <f>VLOOKUP($A28,data!$A:$BY,74,FALSE)</f>
        <v>10</v>
      </c>
      <c r="L28" s="125">
        <f>VLOOKUP($A28,data!$A:$BY,75,FALSE)</f>
        <v>7.49</v>
      </c>
      <c r="M28" s="124">
        <f>VLOOKUP($A28,data!$A:$BY,76,FALSE)</f>
        <v>15</v>
      </c>
      <c r="N28" s="125">
        <f>VLOOKUP($A28,data!$A:$BY,77,FALSE)</f>
        <v>7.49</v>
      </c>
      <c r="O28" s="332"/>
      <c r="P28" s="125">
        <f t="shared" si="1"/>
        <v>0</v>
      </c>
    </row>
    <row r="29" spans="1:19" ht="49.5" customHeight="1" thickBot="1" x14ac:dyDescent="0.3">
      <c r="A29" t="s">
        <v>1392</v>
      </c>
      <c r="B29" s="402"/>
      <c r="C29" s="519"/>
      <c r="D29" s="416" t="s">
        <v>1400</v>
      </c>
      <c r="E29" s="106" t="s">
        <v>395</v>
      </c>
      <c r="F29" s="160">
        <f>VLOOKUP($A29,data!$A:$BY,69,FALSE)</f>
        <v>7.49</v>
      </c>
      <c r="G29" s="112">
        <f>VLOOKUP($A29,data!$A:$BY,70,FALSE)</f>
        <v>2</v>
      </c>
      <c r="H29" s="113">
        <f>VLOOKUP($A29,data!$A:$BY,71,FALSE)</f>
        <v>7.15</v>
      </c>
      <c r="I29" s="112">
        <f>VLOOKUP($A29,data!$A:$BY,72,FALSE)</f>
        <v>5</v>
      </c>
      <c r="J29" s="113">
        <f>VLOOKUP($A29,data!$A:$BY,73,FALSE)</f>
        <v>6.75</v>
      </c>
      <c r="K29" s="112">
        <f>VLOOKUP($A29,data!$A:$BY,74,FALSE)</f>
        <v>14</v>
      </c>
      <c r="L29" s="113">
        <f>VLOOKUP($A29,data!$A:$BY,75,FALSE)</f>
        <v>5.99</v>
      </c>
      <c r="M29" s="112">
        <f>VLOOKUP($A29,data!$A:$BY,76,FALSE)</f>
        <v>28</v>
      </c>
      <c r="N29" s="113">
        <f>VLOOKUP($A29,data!$A:$BY,77,FALSE)</f>
        <v>4.6500000000000004</v>
      </c>
      <c r="O29" s="329"/>
      <c r="P29" s="113">
        <f t="shared" si="1"/>
        <v>0</v>
      </c>
    </row>
    <row r="30" spans="1:19" ht="49.5" customHeight="1" x14ac:dyDescent="0.25">
      <c r="A30" t="s">
        <v>1403</v>
      </c>
      <c r="B30" s="401"/>
      <c r="C30" s="520" t="s">
        <v>1406</v>
      </c>
      <c r="D30" s="435" t="s">
        <v>1407</v>
      </c>
      <c r="E30" s="60" t="s">
        <v>389</v>
      </c>
      <c r="F30" s="255">
        <f>VLOOKUP($A30,data!$A:$BY,69,FALSE)</f>
        <v>9.99</v>
      </c>
      <c r="G30" s="127">
        <f>VLOOKUP($A30,data!$A:$BY,70,FALSE)</f>
        <v>2</v>
      </c>
      <c r="H30" s="57">
        <f>VLOOKUP($A30,data!$A:$BY,71,FALSE)</f>
        <v>6.74</v>
      </c>
      <c r="I30" s="127">
        <f>VLOOKUP($A30,data!$A:$BY,72,FALSE)</f>
        <v>10</v>
      </c>
      <c r="J30" s="57">
        <f>VLOOKUP($A30,data!$A:$BY,73,FALSE)</f>
        <v>6.65</v>
      </c>
      <c r="K30" s="127">
        <f>VLOOKUP($A30,data!$A:$BY,74,FALSE)</f>
        <v>24</v>
      </c>
      <c r="L30" s="57">
        <f>VLOOKUP($A30,data!$A:$BY,75,FALSE)</f>
        <v>6.25</v>
      </c>
      <c r="M30" s="127">
        <f>VLOOKUP($A30,data!$A:$BY,76,FALSE)</f>
        <v>24</v>
      </c>
      <c r="N30" s="57">
        <f>VLOOKUP($A30,data!$A:$BY,77,FALSE)</f>
        <v>6.25</v>
      </c>
      <c r="O30" s="346"/>
      <c r="P30" s="57">
        <f t="shared" si="1"/>
        <v>0</v>
      </c>
      <c r="S30" s="94"/>
    </row>
    <row r="31" spans="1:19" ht="49.5" customHeight="1" x14ac:dyDescent="0.25">
      <c r="A31" t="s">
        <v>1404</v>
      </c>
      <c r="B31" s="162"/>
      <c r="C31" s="521"/>
      <c r="D31" s="286" t="s">
        <v>1408</v>
      </c>
      <c r="E31" s="105" t="s">
        <v>385</v>
      </c>
      <c r="F31" s="163">
        <f>VLOOKUP($A31,data!$A:$BY,69,FALSE)</f>
        <v>9.99</v>
      </c>
      <c r="G31" s="110">
        <f>VLOOKUP($A31,data!$A:$BY,70,FALSE)</f>
        <v>2</v>
      </c>
      <c r="H31" s="111">
        <f>VLOOKUP($A31,data!$A:$BY,71,FALSE)</f>
        <v>6.74</v>
      </c>
      <c r="I31" s="110">
        <f>VLOOKUP($A31,data!$A:$BY,72,FALSE)</f>
        <v>10</v>
      </c>
      <c r="J31" s="111">
        <f>VLOOKUP($A31,data!$A:$BY,73,FALSE)</f>
        <v>6.65</v>
      </c>
      <c r="K31" s="110">
        <f>VLOOKUP($A31,data!$A:$BY,74,FALSE)</f>
        <v>24</v>
      </c>
      <c r="L31" s="111">
        <f>VLOOKUP($A31,data!$A:$BY,75,FALSE)</f>
        <v>6.25</v>
      </c>
      <c r="M31" s="110">
        <f>VLOOKUP($A31,data!$A:$BY,76,FALSE)</f>
        <v>24</v>
      </c>
      <c r="N31" s="111">
        <f>VLOOKUP($A31,data!$A:$BY,77,FALSE)</f>
        <v>6.25</v>
      </c>
      <c r="O31" s="331"/>
      <c r="P31" s="111">
        <f t="shared" si="1"/>
        <v>0</v>
      </c>
      <c r="S31" s="94"/>
    </row>
    <row r="32" spans="1:19" ht="41.25" thickBot="1" x14ac:dyDescent="0.3">
      <c r="A32" t="s">
        <v>1405</v>
      </c>
      <c r="B32" s="402"/>
      <c r="C32" s="514"/>
      <c r="D32" s="183" t="s">
        <v>1409</v>
      </c>
      <c r="E32" s="52" t="s">
        <v>381</v>
      </c>
      <c r="F32" s="53">
        <f>VLOOKUP($A32,data!$A:$BY,69,FALSE)</f>
        <v>14.99</v>
      </c>
      <c r="G32" s="54">
        <f>VLOOKUP($A32,data!$A:$BY,70,FALSE)</f>
        <v>2</v>
      </c>
      <c r="H32" s="55">
        <f>VLOOKUP($A32,data!$A:$BY,71,FALSE)</f>
        <v>14.49</v>
      </c>
      <c r="I32" s="54">
        <f>VLOOKUP($A32,data!$A:$BY,72,FALSE)</f>
        <v>4</v>
      </c>
      <c r="J32" s="55">
        <f>VLOOKUP($A32,data!$A:$BY,73,FALSE)</f>
        <v>13.99</v>
      </c>
      <c r="K32" s="54">
        <f>VLOOKUP($A32,data!$A:$BY,74,FALSE)</f>
        <v>6</v>
      </c>
      <c r="L32" s="55">
        <f>VLOOKUP($A32,data!$A:$BY,75,FALSE)</f>
        <v>12.99</v>
      </c>
      <c r="M32" s="54">
        <f>VLOOKUP($A32,data!$A:$BY,76,FALSE)</f>
        <v>12</v>
      </c>
      <c r="N32" s="55">
        <f>VLOOKUP($A32,data!$A:$BY,77,FALSE)</f>
        <v>11.49</v>
      </c>
      <c r="O32" s="327"/>
      <c r="P32" s="55">
        <f t="shared" si="1"/>
        <v>0</v>
      </c>
      <c r="S32" s="94"/>
    </row>
    <row r="33" spans="1:16" ht="15.75" thickBot="1" x14ac:dyDescent="0.3">
      <c r="A33" s="251"/>
      <c r="B33" s="263"/>
      <c r="C33" s="264"/>
      <c r="D33" s="264"/>
      <c r="E33" s="147"/>
      <c r="F33" s="64"/>
      <c r="G33" s="148"/>
      <c r="H33" s="64"/>
      <c r="I33" s="148"/>
      <c r="J33" s="64"/>
      <c r="K33" s="148"/>
      <c r="L33" s="64"/>
      <c r="M33" s="148"/>
      <c r="N33" s="64"/>
      <c r="O33" s="147"/>
      <c r="P33" s="64"/>
    </row>
    <row r="34" spans="1:16" ht="49.5" customHeight="1" thickBot="1" x14ac:dyDescent="0.3">
      <c r="A34" t="s">
        <v>1415</v>
      </c>
      <c r="B34" s="13"/>
      <c r="C34" s="230" t="s">
        <v>1942</v>
      </c>
      <c r="D34" s="230" t="s">
        <v>1153</v>
      </c>
      <c r="E34" s="31" t="s">
        <v>386</v>
      </c>
      <c r="F34" s="42">
        <f>VLOOKUP($A34,data!$A:$BY,69,FALSE)</f>
        <v>5.79</v>
      </c>
      <c r="G34" s="43">
        <f>VLOOKUP($A34,data!$A:$BY,70,FALSE)</f>
        <v>2</v>
      </c>
      <c r="H34" s="44">
        <f>VLOOKUP($A34,data!$A:$BY,71,FALSE)</f>
        <v>5.25</v>
      </c>
      <c r="I34" s="43">
        <f>VLOOKUP($A34,data!$A:$BY,72,FALSE)</f>
        <v>5</v>
      </c>
      <c r="J34" s="44">
        <f>VLOOKUP($A34,data!$A:$BY,73,FALSE)</f>
        <v>4.99</v>
      </c>
      <c r="K34" s="43">
        <f>VLOOKUP($A34,data!$A:$BY,74,FALSE)</f>
        <v>12</v>
      </c>
      <c r="L34" s="44">
        <f>VLOOKUP($A34,data!$A:$BY,75,FALSE)</f>
        <v>3.99</v>
      </c>
      <c r="M34" s="43">
        <f>VLOOKUP($A34,data!$A:$BY,76,FALSE)</f>
        <v>24</v>
      </c>
      <c r="N34" s="44">
        <f>VLOOKUP($A34,data!$A:$BY,77,FALSE)</f>
        <v>3.59</v>
      </c>
      <c r="O34" s="333"/>
      <c r="P34" s="44">
        <f>IF(O34=0,0,IF(O34&gt;(M34-1),(N34*O34),IF(O34&gt;(K34-1),(L34*O34),IF(O34&gt;(I34-1),(J34*O34),IF(O34&gt;(G34-1),(H34*O34),F34*O34)))))</f>
        <v>0</v>
      </c>
    </row>
    <row r="35" spans="1:16" ht="50.25" customHeight="1" thickBot="1" x14ac:dyDescent="0.3">
      <c r="A35" t="s">
        <v>1416</v>
      </c>
      <c r="B35" s="403"/>
      <c r="C35" s="461" t="s">
        <v>1942</v>
      </c>
      <c r="D35" s="447" t="s">
        <v>1154</v>
      </c>
      <c r="E35" s="63" t="s">
        <v>387</v>
      </c>
      <c r="F35" s="64">
        <f>VLOOKUP($A35,data!$A:$BY,69,FALSE)</f>
        <v>7.49</v>
      </c>
      <c r="G35" s="65">
        <f>VLOOKUP($A35,data!$A:$BY,70,FALSE)</f>
        <v>2</v>
      </c>
      <c r="H35" s="66">
        <f>VLOOKUP($A35,data!$A:$BY,71,FALSE)</f>
        <v>6.99</v>
      </c>
      <c r="I35" s="65">
        <f>VLOOKUP($A35,data!$A:$BY,72,FALSE)</f>
        <v>5</v>
      </c>
      <c r="J35" s="66">
        <f>VLOOKUP($A35,data!$A:$BY,73,FALSE)</f>
        <v>5.99</v>
      </c>
      <c r="K35" s="65">
        <f>VLOOKUP($A35,data!$A:$BY,74,FALSE)</f>
        <v>10</v>
      </c>
      <c r="L35" s="66">
        <f>VLOOKUP($A35,data!$A:$BY,75,FALSE)</f>
        <v>5.25</v>
      </c>
      <c r="M35" s="65">
        <f>VLOOKUP($A35,data!$A:$BY,76,FALSE)</f>
        <v>20</v>
      </c>
      <c r="N35" s="66">
        <f>VLOOKUP($A35,data!$A:$BY,77,FALSE)</f>
        <v>4.59</v>
      </c>
      <c r="O35" s="328"/>
      <c r="P35" s="66">
        <f>IF(O35=0,0,IF(O35&gt;(M35-1),(N35*O35),IF(O35&gt;(K35-1),(L35*O35),IF(O35&gt;(I35-1),(J35*O35),IF(O35&gt;(G35-1),(H35*O35),F35*O35)))))</f>
        <v>0</v>
      </c>
    </row>
    <row r="36" spans="1:16" ht="49.5" customHeight="1" x14ac:dyDescent="0.25">
      <c r="A36" t="s">
        <v>1417</v>
      </c>
      <c r="B36" s="401"/>
      <c r="C36" s="501" t="s">
        <v>1945</v>
      </c>
      <c r="D36" s="448" t="s">
        <v>1155</v>
      </c>
      <c r="E36" s="37" t="s">
        <v>392</v>
      </c>
      <c r="F36" s="32">
        <f>VLOOKUP($A36,data!$A:$BY,69,FALSE)</f>
        <v>7.99</v>
      </c>
      <c r="G36" s="33">
        <f>VLOOKUP($A36,data!$A:$BY,70,FALSE)</f>
        <v>2</v>
      </c>
      <c r="H36" s="34">
        <f>VLOOKUP($A36,data!$A:$BY,71,FALSE)</f>
        <v>7.19</v>
      </c>
      <c r="I36" s="33">
        <f>VLOOKUP($A36,data!$A:$BY,72,FALSE)</f>
        <v>10</v>
      </c>
      <c r="J36" s="34">
        <f>VLOOKUP($A36,data!$A:$BY,73,FALSE)</f>
        <v>6.25</v>
      </c>
      <c r="K36" s="33">
        <f>VLOOKUP($A36,data!$A:$BY,74,FALSE)</f>
        <v>10</v>
      </c>
      <c r="L36" s="34">
        <f>VLOOKUP($A36,data!$A:$BY,75,FALSE)</f>
        <v>4.99</v>
      </c>
      <c r="M36" s="33">
        <f>VLOOKUP($A36,data!$A:$BY,76,FALSE)</f>
        <v>15</v>
      </c>
      <c r="N36" s="34">
        <f>VLOOKUP($A36,data!$A:$BY,77,FALSE)</f>
        <v>4.29</v>
      </c>
      <c r="O36" s="326"/>
      <c r="P36" s="34">
        <f>IF(O36=0,0,IF(O36&gt;(M36-1),(N36*O36),IF(O36&gt;(K36-1),(L36*O36),IF(O36&gt;(I36-1),(J36*O36),IF(O36&gt;(G36-1),(H36*O36),F36*O36)))))</f>
        <v>0</v>
      </c>
    </row>
    <row r="37" spans="1:16" ht="49.5" customHeight="1" thickBot="1" x14ac:dyDescent="0.3">
      <c r="A37" t="s">
        <v>1418</v>
      </c>
      <c r="B37" s="402"/>
      <c r="C37" s="514"/>
      <c r="D37" s="455" t="s">
        <v>1156</v>
      </c>
      <c r="E37" s="52" t="s">
        <v>393</v>
      </c>
      <c r="F37" s="53">
        <f>VLOOKUP($A37,data!$A:$BY,69,FALSE)</f>
        <v>4.6900000000000004</v>
      </c>
      <c r="G37" s="54">
        <f>VLOOKUP($A37,data!$A:$BY,70,FALSE)</f>
        <v>2</v>
      </c>
      <c r="H37" s="55">
        <f>VLOOKUP($A37,data!$A:$BY,71,FALSE)</f>
        <v>4.59</v>
      </c>
      <c r="I37" s="54">
        <f>VLOOKUP($A37,data!$A:$BY,72,FALSE)</f>
        <v>10</v>
      </c>
      <c r="J37" s="55">
        <f>VLOOKUP($A37,data!$A:$BY,73,FALSE)</f>
        <v>3.99</v>
      </c>
      <c r="K37" s="54">
        <f>VLOOKUP($A37,data!$A:$BY,74,FALSE)</f>
        <v>20</v>
      </c>
      <c r="L37" s="55">
        <f>VLOOKUP($A37,data!$A:$BY,75,FALSE)</f>
        <v>2.99</v>
      </c>
      <c r="M37" s="54">
        <f>VLOOKUP($A37,data!$A:$BY,76,FALSE)</f>
        <v>40</v>
      </c>
      <c r="N37" s="55">
        <f>VLOOKUP($A37,data!$A:$BY,77,FALSE)</f>
        <v>2.09</v>
      </c>
      <c r="O37" s="327"/>
      <c r="P37" s="55">
        <f t="shared" ref="P37:P38" si="2">IF(O37=0,0,IF(O37&gt;(M37-1),(N37*O37),IF(O37&gt;(K37-1),(L37*O37),IF(O37&gt;(I37-1),(J37*O37),IF(O37&gt;(G37-1),(H37*O37),F37*O37)))))</f>
        <v>0</v>
      </c>
    </row>
    <row r="38" spans="1:16" ht="81.75" thickBot="1" x14ac:dyDescent="0.3">
      <c r="A38" t="s">
        <v>1426</v>
      </c>
      <c r="B38" s="408"/>
      <c r="C38" s="400" t="s">
        <v>1158</v>
      </c>
      <c r="D38" s="400" t="s">
        <v>1398</v>
      </c>
      <c r="E38" s="62" t="s">
        <v>398</v>
      </c>
      <c r="F38" s="278">
        <f>VLOOKUP($A38,data!$A:$BY,69,FALSE)</f>
        <v>2.19</v>
      </c>
      <c r="G38" s="203">
        <f>VLOOKUP($A38,data!$A:$BY,70,FALSE)</f>
        <v>5</v>
      </c>
      <c r="H38" s="197">
        <f>VLOOKUP($A38,data!$A:$BY,71,FALSE)</f>
        <v>1.99</v>
      </c>
      <c r="I38" s="203">
        <f>VLOOKUP($A38,data!$A:$BY,72,FALSE)</f>
        <v>10</v>
      </c>
      <c r="J38" s="197">
        <f>VLOOKUP($A38,data!$A:$BY,73,FALSE)</f>
        <v>1.75</v>
      </c>
      <c r="K38" s="203">
        <f>VLOOKUP($A38,data!$A:$BY,74,FALSE)</f>
        <v>25</v>
      </c>
      <c r="L38" s="197">
        <f>VLOOKUP($A38,data!$A:$BY,75,FALSE)</f>
        <v>1.49</v>
      </c>
      <c r="M38" s="203">
        <f>VLOOKUP($A38,data!$A:$BY,76,FALSE)</f>
        <v>50</v>
      </c>
      <c r="N38" s="197">
        <f>VLOOKUP($A38,data!$A:$BY,77,FALSE)</f>
        <v>0.85</v>
      </c>
      <c r="O38" s="358"/>
      <c r="P38" s="197">
        <f t="shared" si="2"/>
        <v>0</v>
      </c>
    </row>
    <row r="39" spans="1:16" ht="81.75" thickBot="1" x14ac:dyDescent="0.3">
      <c r="A39" t="s">
        <v>1427</v>
      </c>
      <c r="B39" s="245"/>
      <c r="C39" s="15" t="s">
        <v>1159</v>
      </c>
      <c r="D39" s="268" t="s">
        <v>1398</v>
      </c>
      <c r="E39" s="266" t="s">
        <v>399</v>
      </c>
      <c r="F39" s="140">
        <f>VLOOKUP($A39,data!$A:$BY,69,FALSE)</f>
        <v>3.99</v>
      </c>
      <c r="G39" s="267">
        <f>VLOOKUP($A39,data!$A:$BY,70,FALSE)</f>
        <v>3</v>
      </c>
      <c r="H39" s="116">
        <f>VLOOKUP($A39,data!$A:$BY,71,FALSE)</f>
        <v>3.85</v>
      </c>
      <c r="I39" s="267">
        <f>VLOOKUP($A39,data!$A:$BY,72,FALSE)</f>
        <v>5</v>
      </c>
      <c r="J39" s="116">
        <f>VLOOKUP($A39,data!$A:$BY,73,FALSE)</f>
        <v>3.45</v>
      </c>
      <c r="K39" s="267">
        <f>VLOOKUP($A39,data!$A:$BY,74,FALSE)</f>
        <v>10</v>
      </c>
      <c r="L39" s="116">
        <f>VLOOKUP($A39,data!$A:$BY,75,FALSE)</f>
        <v>2.99</v>
      </c>
      <c r="M39" s="267">
        <f>VLOOKUP($A39,data!$A:$BY,76,FALSE)</f>
        <v>10</v>
      </c>
      <c r="N39" s="116">
        <f>VLOOKUP($A39,data!$A:$BY,77,FALSE)</f>
        <v>2.25</v>
      </c>
      <c r="O39" s="334"/>
      <c r="P39" s="116">
        <f t="shared" ref="P39:P40" si="3">IF(O39=0,0,IF(O39&gt;(M39-1),(N39*O39),IF(O39&gt;(K39-1),(L39*O39),IF(O39&gt;(I39-1),(J39*O39),IF(O39&gt;(G39-1),(H39*O39),F39*O39)))))</f>
        <v>0</v>
      </c>
    </row>
    <row r="40" spans="1:16" ht="49.5" customHeight="1" thickBot="1" x14ac:dyDescent="0.3">
      <c r="A40" t="s">
        <v>1428</v>
      </c>
      <c r="B40" s="245"/>
      <c r="C40" s="230" t="s">
        <v>1269</v>
      </c>
      <c r="D40" s="230" t="s">
        <v>1398</v>
      </c>
      <c r="E40" s="31" t="s">
        <v>604</v>
      </c>
      <c r="F40" s="42">
        <f>VLOOKUP($A40,data!$A:$BY,69,FALSE)</f>
        <v>1.75</v>
      </c>
      <c r="G40" s="43">
        <f>VLOOKUP($A40,data!$A:$BY,70,FALSE)</f>
        <v>5</v>
      </c>
      <c r="H40" s="44">
        <f>VLOOKUP($A40,data!$A:$BY,71,FALSE)</f>
        <v>1.49</v>
      </c>
      <c r="I40" s="43">
        <f>VLOOKUP($A40,data!$A:$BY,72,FALSE)</f>
        <v>10</v>
      </c>
      <c r="J40" s="44">
        <f>VLOOKUP($A40,data!$A:$BY,73,FALSE)</f>
        <v>1.29</v>
      </c>
      <c r="K40" s="43">
        <f>VLOOKUP($A40,data!$A:$BY,74,FALSE)</f>
        <v>25</v>
      </c>
      <c r="L40" s="44">
        <f>VLOOKUP($A40,data!$A:$BY,75,FALSE)</f>
        <v>1.1499999999999999</v>
      </c>
      <c r="M40" s="43">
        <f>VLOOKUP($A40,data!$A:$BY,76,FALSE)</f>
        <v>50</v>
      </c>
      <c r="N40" s="44">
        <f>VLOOKUP($A40,data!$A:$BY,77,FALSE)</f>
        <v>1.05</v>
      </c>
      <c r="O40" s="333"/>
      <c r="P40" s="44">
        <f t="shared" si="3"/>
        <v>0</v>
      </c>
    </row>
    <row r="41" spans="1:16" ht="15.75" thickBot="1" x14ac:dyDescent="0.3"/>
    <row r="42" spans="1:16" ht="81" customHeight="1" x14ac:dyDescent="0.25">
      <c r="A42" t="s">
        <v>90</v>
      </c>
      <c r="B42" s="464"/>
      <c r="C42" s="498" t="s">
        <v>1200</v>
      </c>
      <c r="D42" s="469" t="s">
        <v>1398</v>
      </c>
      <c r="E42" s="470" t="s">
        <v>543</v>
      </c>
      <c r="F42" s="471">
        <f>VLOOKUP($A42,data!$A:$BY,69,FALSE)</f>
        <v>12.49</v>
      </c>
      <c r="G42" s="472">
        <f>VLOOKUP($A42,data!$A:$BY,70,FALSE)</f>
        <v>2</v>
      </c>
      <c r="H42" s="473">
        <f>VLOOKUP($A42,data!$A:$BY,71,FALSE)</f>
        <v>11.49</v>
      </c>
      <c r="I42" s="472">
        <f>VLOOKUP($A42,data!$A:$BY,72,FALSE)</f>
        <v>5</v>
      </c>
      <c r="J42" s="473">
        <f>VLOOKUP($A42,data!$A:$BY,73,FALSE)</f>
        <v>10.25</v>
      </c>
      <c r="K42" s="472">
        <f>VLOOKUP($A42,data!$A:$BY,74,FALSE)</f>
        <v>10</v>
      </c>
      <c r="L42" s="473">
        <f>VLOOKUP($A42,data!$A:$BY,75,FALSE)</f>
        <v>9.19</v>
      </c>
      <c r="M42" s="472">
        <f>VLOOKUP($A42,data!$A:$BY,76,FALSE)</f>
        <v>15</v>
      </c>
      <c r="N42" s="473">
        <f>VLOOKUP($A42,data!$A:$BY,77,FALSE)</f>
        <v>8.19</v>
      </c>
      <c r="O42" s="474"/>
      <c r="P42" s="475">
        <f t="shared" ref="P42:P45" si="4">IF(O42=0,0,IF(O42&gt;(M42-1),(N42*O42),IF(O42&gt;(K42-1),(L42*O42),IF(O42&gt;(I42-1),(J42*O42),IF(O42&gt;(G42-1),(H42*O42),F42*O42)))))</f>
        <v>0</v>
      </c>
    </row>
    <row r="43" spans="1:16" ht="81" x14ac:dyDescent="0.25">
      <c r="A43" t="s">
        <v>88</v>
      </c>
      <c r="B43" s="467"/>
      <c r="C43" s="465" t="s">
        <v>1201</v>
      </c>
      <c r="D43" s="104" t="s">
        <v>1398</v>
      </c>
      <c r="E43" s="105" t="s">
        <v>541</v>
      </c>
      <c r="F43" s="108">
        <f>VLOOKUP($A43,data!$A:$BY,69,FALSE)</f>
        <v>25.85</v>
      </c>
      <c r="G43" s="110">
        <f>VLOOKUP($A43,data!$A:$BY,70,FALSE)</f>
        <v>2</v>
      </c>
      <c r="H43" s="111">
        <f>VLOOKUP($A43,data!$A:$BY,71,FALSE)</f>
        <v>24.99</v>
      </c>
      <c r="I43" s="110">
        <f>VLOOKUP($A43,data!$A:$BY,72,FALSE)</f>
        <v>5</v>
      </c>
      <c r="J43" s="111">
        <f>VLOOKUP($A43,data!$A:$BY,73,FALSE)</f>
        <v>23.99</v>
      </c>
      <c r="K43" s="110">
        <f>VLOOKUP($A43,data!$A:$BY,74,FALSE)</f>
        <v>10</v>
      </c>
      <c r="L43" s="111">
        <f>VLOOKUP($A43,data!$A:$BY,75,FALSE)</f>
        <v>22.99</v>
      </c>
      <c r="M43" s="110">
        <f>VLOOKUP($A43,data!$A:$BY,76,FALSE)</f>
        <v>15</v>
      </c>
      <c r="N43" s="111">
        <f>VLOOKUP($A43,data!$A:$BY,77,FALSE)</f>
        <v>21.69</v>
      </c>
      <c r="O43" s="331"/>
      <c r="P43" s="111">
        <f t="shared" si="4"/>
        <v>0</v>
      </c>
    </row>
    <row r="44" spans="1:16" ht="67.5" x14ac:dyDescent="0.25">
      <c r="A44" t="s">
        <v>93</v>
      </c>
      <c r="B44" s="453"/>
      <c r="C44" s="476" t="s">
        <v>1940</v>
      </c>
      <c r="D44" s="477" t="s">
        <v>1398</v>
      </c>
      <c r="E44" s="478" t="s">
        <v>546</v>
      </c>
      <c r="F44" s="479">
        <f>VLOOKUP($A44,data!$A:$BY,69,FALSE)</f>
        <v>5.25</v>
      </c>
      <c r="G44" s="480">
        <f>VLOOKUP($A44,data!$A:$BY,70,FALSE)</f>
        <v>5</v>
      </c>
      <c r="H44" s="481">
        <f>VLOOKUP($A44,data!$A:$BY,71,FALSE)</f>
        <v>4.8499999999999996</v>
      </c>
      <c r="I44" s="480">
        <f>VLOOKUP($A44,data!$A:$BY,72,FALSE)</f>
        <v>10</v>
      </c>
      <c r="J44" s="481">
        <f>VLOOKUP($A44,data!$A:$BY,73,FALSE)</f>
        <v>4.3499999999999996</v>
      </c>
      <c r="K44" s="480">
        <f>VLOOKUP($A44,data!$A:$BY,74,FALSE)</f>
        <v>15</v>
      </c>
      <c r="L44" s="481">
        <f>VLOOKUP($A44,data!$A:$BY,75,FALSE)</f>
        <v>3.99</v>
      </c>
      <c r="M44" s="480">
        <f>VLOOKUP($A44,data!$A:$BY,76,FALSE)</f>
        <v>25</v>
      </c>
      <c r="N44" s="481">
        <f>VLOOKUP($A44,data!$A:$BY,77,FALSE)</f>
        <v>3.45</v>
      </c>
      <c r="O44" s="482"/>
      <c r="P44" s="481">
        <f t="shared" si="4"/>
        <v>0</v>
      </c>
    </row>
    <row r="45" spans="1:16" ht="67.5" x14ac:dyDescent="0.25">
      <c r="A45" t="s">
        <v>91</v>
      </c>
      <c r="B45" s="459"/>
      <c r="C45" s="456" t="s">
        <v>1205</v>
      </c>
      <c r="D45" s="104" t="s">
        <v>1398</v>
      </c>
      <c r="E45" s="105" t="s">
        <v>544</v>
      </c>
      <c r="F45" s="108">
        <f>VLOOKUP($A45,data!$A:$BY,69,FALSE)</f>
        <v>11.49</v>
      </c>
      <c r="G45" s="110">
        <f>VLOOKUP($A45,data!$A:$BY,70,FALSE)</f>
        <v>2</v>
      </c>
      <c r="H45" s="111">
        <f>VLOOKUP($A45,data!$A:$BY,71,FALSE)</f>
        <v>10.99</v>
      </c>
      <c r="I45" s="110">
        <f>VLOOKUP($A45,data!$A:$BY,72,FALSE)</f>
        <v>5</v>
      </c>
      <c r="J45" s="111">
        <f>VLOOKUP($A45,data!$A:$BY,73,FALSE)</f>
        <v>10.15</v>
      </c>
      <c r="K45" s="110">
        <f>VLOOKUP($A45,data!$A:$BY,74,FALSE)</f>
        <v>10</v>
      </c>
      <c r="L45" s="111">
        <f>VLOOKUP($A45,data!$A:$BY,75,FALSE)</f>
        <v>9.19</v>
      </c>
      <c r="M45" s="110">
        <f>VLOOKUP($A45,data!$A:$BY,76,FALSE)</f>
        <v>15</v>
      </c>
      <c r="N45" s="111">
        <f>VLOOKUP($A45,data!$A:$BY,77,FALSE)</f>
        <v>8.19</v>
      </c>
      <c r="O45" s="331"/>
      <c r="P45" s="111">
        <f t="shared" si="4"/>
        <v>0</v>
      </c>
    </row>
    <row r="46" spans="1:16" ht="15.75" thickBot="1" x14ac:dyDescent="0.3"/>
    <row r="47" spans="1:16" ht="81" x14ac:dyDescent="0.25">
      <c r="A47" t="s">
        <v>123</v>
      </c>
      <c r="B47" s="450"/>
      <c r="C47" s="444" t="s">
        <v>1202</v>
      </c>
      <c r="D47" s="39" t="s">
        <v>1398</v>
      </c>
      <c r="E47" s="37" t="s">
        <v>576</v>
      </c>
      <c r="F47" s="107">
        <f>VLOOKUP($A47,data!$A:$BY,69,FALSE)</f>
        <v>37.49</v>
      </c>
      <c r="G47" s="33">
        <f>VLOOKUP($A47,data!$A:$BY,70,FALSE)</f>
        <v>2</v>
      </c>
      <c r="H47" s="34">
        <f>VLOOKUP($A47,data!$A:$BY,71,FALSE)</f>
        <v>34.99</v>
      </c>
      <c r="I47" s="33">
        <f>VLOOKUP($A47,data!$A:$BY,72,FALSE)</f>
        <v>5</v>
      </c>
      <c r="J47" s="34">
        <f>VLOOKUP($A47,data!$A:$BY,73,FALSE)</f>
        <v>32.49</v>
      </c>
      <c r="K47" s="33">
        <f>VLOOKUP($A47,data!$A:$BY,74,FALSE)</f>
        <v>10</v>
      </c>
      <c r="L47" s="34">
        <f>VLOOKUP($A47,data!$A:$BY,75,FALSE)</f>
        <v>30.99</v>
      </c>
      <c r="M47" s="33">
        <f>VLOOKUP($A47,data!$A:$BY,76,FALSE)</f>
        <v>15</v>
      </c>
      <c r="N47" s="34">
        <f>VLOOKUP($A47,data!$A:$BY,77,FALSE)</f>
        <v>28.85</v>
      </c>
      <c r="O47" s="326"/>
      <c r="P47" s="34">
        <f t="shared" ref="P47:P50" si="5">IF(O47=0,0,IF(O47&gt;(M47-1),(N47*O47),IF(O47&gt;(K47-1),(L47*O47),IF(O47&gt;(I47-1),(J47*O47),IF(O47&gt;(G47-1),(H47*O47),F47*O47)))))</f>
        <v>0</v>
      </c>
    </row>
    <row r="48" spans="1:16" ht="81" x14ac:dyDescent="0.25">
      <c r="A48" t="s">
        <v>122</v>
      </c>
      <c r="B48" s="459"/>
      <c r="C48" s="185" t="s">
        <v>1203</v>
      </c>
      <c r="D48" s="121" t="s">
        <v>1398</v>
      </c>
      <c r="E48" s="122" t="s">
        <v>575</v>
      </c>
      <c r="F48" s="123">
        <f>VLOOKUP($A48,data!$A:$BY,69,FALSE)</f>
        <v>18.489999999999998</v>
      </c>
      <c r="G48" s="124">
        <f>VLOOKUP($A48,data!$A:$BY,70,FALSE)</f>
        <v>3</v>
      </c>
      <c r="H48" s="125">
        <f>VLOOKUP($A48,data!$A:$BY,71,FALSE)</f>
        <v>16.989999999999998</v>
      </c>
      <c r="I48" s="124">
        <f>VLOOKUP($A48,data!$A:$BY,72,FALSE)</f>
        <v>5</v>
      </c>
      <c r="J48" s="125">
        <f>VLOOKUP($A48,data!$A:$BY,73,FALSE)</f>
        <v>14.49</v>
      </c>
      <c r="K48" s="124">
        <f>VLOOKUP($A48,data!$A:$BY,74,FALSE)</f>
        <v>10</v>
      </c>
      <c r="L48" s="125">
        <f>VLOOKUP($A48,data!$A:$BY,75,FALSE)</f>
        <v>13.25</v>
      </c>
      <c r="M48" s="124">
        <f>VLOOKUP($A48,data!$A:$BY,76,FALSE)</f>
        <v>15</v>
      </c>
      <c r="N48" s="125">
        <f>VLOOKUP($A48,data!$A:$BY,77,FALSE)</f>
        <v>12.15</v>
      </c>
      <c r="O48" s="332"/>
      <c r="P48" s="125">
        <f t="shared" si="5"/>
        <v>0</v>
      </c>
    </row>
    <row r="49" spans="1:16" ht="67.5" x14ac:dyDescent="0.25">
      <c r="A49" t="s">
        <v>125</v>
      </c>
      <c r="B49" s="459"/>
      <c r="C49" s="456" t="s">
        <v>1941</v>
      </c>
      <c r="D49" s="104" t="s">
        <v>1398</v>
      </c>
      <c r="E49" s="105" t="s">
        <v>578</v>
      </c>
      <c r="F49" s="108">
        <f>VLOOKUP($A49,data!$A:$BY,69,FALSE)</f>
        <v>8.25</v>
      </c>
      <c r="G49" s="110">
        <f>VLOOKUP($A49,data!$A:$BY,70,FALSE)</f>
        <v>5</v>
      </c>
      <c r="H49" s="111">
        <f>VLOOKUP($A49,data!$A:$BY,71,FALSE)</f>
        <v>7.99</v>
      </c>
      <c r="I49" s="110">
        <f>VLOOKUP($A49,data!$A:$BY,72,FALSE)</f>
        <v>10</v>
      </c>
      <c r="J49" s="111">
        <f>VLOOKUP($A49,data!$A:$BY,73,FALSE)</f>
        <v>7.25</v>
      </c>
      <c r="K49" s="110">
        <f>VLOOKUP($A49,data!$A:$BY,74,FALSE)</f>
        <v>15</v>
      </c>
      <c r="L49" s="111">
        <f>VLOOKUP($A49,data!$A:$BY,75,FALSE)</f>
        <v>6.99</v>
      </c>
      <c r="M49" s="110">
        <f>VLOOKUP($A49,data!$A:$BY,76,FALSE)</f>
        <v>25</v>
      </c>
      <c r="N49" s="111">
        <f>VLOOKUP($A49,data!$A:$BY,77,FALSE)</f>
        <v>6.39</v>
      </c>
      <c r="O49" s="331"/>
      <c r="P49" s="111">
        <f t="shared" si="5"/>
        <v>0</v>
      </c>
    </row>
    <row r="50" spans="1:16" ht="68.25" thickBot="1" x14ac:dyDescent="0.3">
      <c r="A50" t="s">
        <v>124</v>
      </c>
      <c r="B50" s="449"/>
      <c r="C50" s="183" t="s">
        <v>1206</v>
      </c>
      <c r="D50" s="51" t="s">
        <v>1398</v>
      </c>
      <c r="E50" s="52" t="s">
        <v>577</v>
      </c>
      <c r="F50" s="126">
        <f>VLOOKUP($A50,data!$A:$BY,69,FALSE)</f>
        <v>13.45</v>
      </c>
      <c r="G50" s="54">
        <f>VLOOKUP($A50,data!$A:$BY,70,FALSE)</f>
        <v>5</v>
      </c>
      <c r="H50" s="55">
        <f>VLOOKUP($A50,data!$A:$BY,71,FALSE)</f>
        <v>12.15</v>
      </c>
      <c r="I50" s="54">
        <f>VLOOKUP($A50,data!$A:$BY,72,FALSE)</f>
        <v>10</v>
      </c>
      <c r="J50" s="55">
        <f>VLOOKUP($A50,data!$A:$BY,73,FALSE)</f>
        <v>11.15</v>
      </c>
      <c r="K50" s="54">
        <f>VLOOKUP($A50,data!$A:$BY,74,FALSE)</f>
        <v>15</v>
      </c>
      <c r="L50" s="55">
        <f>VLOOKUP($A50,data!$A:$BY,75,FALSE)</f>
        <v>10.15</v>
      </c>
      <c r="M50" s="54">
        <f>VLOOKUP($A50,data!$A:$BY,76,FALSE)</f>
        <v>20</v>
      </c>
      <c r="N50" s="55">
        <f>VLOOKUP($A50,data!$A:$BY,77,FALSE)</f>
        <v>9.15</v>
      </c>
      <c r="O50" s="327"/>
      <c r="P50" s="55">
        <f t="shared" si="5"/>
        <v>0</v>
      </c>
    </row>
  </sheetData>
  <sheetProtection algorithmName="SHA-512" hashValue="sENq8LnGBbcFx/8Oo7urG91hmVdIXwAow93OoQUslO76VDlX0atjisRJS0Ruh9zb8w0fVg2FZSXAYIt/kmvtvg==" saltValue="HiGibRnQcxEijrDbIupFTQ==" spinCount="100000" sheet="1" selectLockedCells="1"/>
  <mergeCells count="20">
    <mergeCell ref="C36:C37"/>
    <mergeCell ref="C20:C21"/>
    <mergeCell ref="C22:C23"/>
    <mergeCell ref="C25:C26"/>
    <mergeCell ref="C27:C29"/>
    <mergeCell ref="C30:C32"/>
    <mergeCell ref="P3:P4"/>
    <mergeCell ref="C10:C11"/>
    <mergeCell ref="C12:C13"/>
    <mergeCell ref="C14:C15"/>
    <mergeCell ref="G3:H3"/>
    <mergeCell ref="I3:J3"/>
    <mergeCell ref="K3:L3"/>
    <mergeCell ref="M3:N3"/>
    <mergeCell ref="F3:F4"/>
    <mergeCell ref="C16:C17"/>
    <mergeCell ref="C5:C6"/>
    <mergeCell ref="C7:C8"/>
    <mergeCell ref="B3:E3"/>
    <mergeCell ref="O3:O4"/>
  </mergeCells>
  <dataValidations count="1">
    <dataValidation type="whole" operator="greaterThan" allowBlank="1" showInputMessage="1" showErrorMessage="1" sqref="O5:O8 O10:O18 O20:O23 O25:O32 O34:O40 O42:O45 O47:O5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1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showGridLines="0" showRowColHeaders="0" view="pageBreakPreview" topLeftCell="B1" zoomScaleNormal="100" zoomScaleSheetLayoutView="100" workbookViewId="0">
      <selection activeCell="C5" sqref="C5:E5"/>
    </sheetView>
  </sheetViews>
  <sheetFormatPr defaultColWidth="9.140625" defaultRowHeight="15" x14ac:dyDescent="0.25"/>
  <cols>
    <col min="1" max="1" width="0" hidden="1" customWidth="1"/>
    <col min="2" max="2" width="10.85546875" customWidth="1"/>
    <col min="3" max="3" width="27.42578125" customWidth="1"/>
    <col min="4" max="4" width="13.85546875" customWidth="1"/>
    <col min="5" max="5" width="19" customWidth="1"/>
    <col min="6" max="6" width="8.28515625" style="3" customWidth="1"/>
    <col min="7" max="7" width="4.5703125" style="4" customWidth="1"/>
    <col min="8" max="8" width="6.5703125" style="3" customWidth="1"/>
    <col min="9" max="9" width="4.5703125" style="4" customWidth="1"/>
    <col min="10" max="10" width="6.5703125" style="3" customWidth="1"/>
    <col min="11" max="11" width="4.5703125" style="4" customWidth="1"/>
    <col min="12" max="12" width="6.5703125" style="3" customWidth="1"/>
    <col min="13" max="13" width="4.5703125" style="4" customWidth="1"/>
    <col min="14" max="14" width="6.5703125" style="3" customWidth="1"/>
    <col min="15" max="15" width="8" customWidth="1"/>
  </cols>
  <sheetData>
    <row r="1" spans="1:16" ht="16.5" x14ac:dyDescent="0.25">
      <c r="A1" s="325">
        <f>SUM(P5:P30)</f>
        <v>0</v>
      </c>
      <c r="B1" s="11" t="s">
        <v>1952</v>
      </c>
      <c r="C1" s="10"/>
    </row>
    <row r="2" spans="1:16" ht="15.75" thickBot="1" x14ac:dyDescent="0.3">
      <c r="A2" s="321">
        <f>SUM(O5:O30)</f>
        <v>0</v>
      </c>
      <c r="B2" s="2"/>
    </row>
    <row r="3" spans="1:16" ht="15" customHeight="1" x14ac:dyDescent="0.25">
      <c r="A3">
        <f>COUNT(O5)</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thickBot="1" x14ac:dyDescent="0.3">
      <c r="A5" t="s">
        <v>1527</v>
      </c>
      <c r="B5" s="306"/>
      <c r="C5" s="246" t="s">
        <v>1372</v>
      </c>
      <c r="D5" s="285" t="s">
        <v>1058</v>
      </c>
      <c r="E5" s="37" t="s">
        <v>401</v>
      </c>
      <c r="F5" s="107">
        <f>VLOOKUP($A5,data!$A:$BY,69,FALSE)</f>
        <v>11.99</v>
      </c>
      <c r="G5" s="33">
        <f>VLOOKUP($A5,data!$A:$BY,70,FALSE)</f>
        <v>2</v>
      </c>
      <c r="H5" s="34">
        <f>VLOOKUP($A5,data!$A:$BY,71,FALSE)</f>
        <v>9.19</v>
      </c>
      <c r="I5" s="33">
        <f>VLOOKUP($A5,data!$A:$BY,72,FALSE)</f>
        <v>6</v>
      </c>
      <c r="J5" s="34">
        <f>VLOOKUP($A5,data!$A:$BY,73,FALSE)</f>
        <v>8.99</v>
      </c>
      <c r="K5" s="33">
        <f>VLOOKUP($A5,data!$A:$BY,74,FALSE)</f>
        <v>12</v>
      </c>
      <c r="L5" s="34">
        <f>VLOOKUP($A5,data!$A:$BY,75,FALSE)</f>
        <v>8.49</v>
      </c>
      <c r="M5" s="33">
        <f>VLOOKUP($A5,data!$A:$BY,76,FALSE)</f>
        <v>24</v>
      </c>
      <c r="N5" s="34">
        <f>VLOOKUP($A5,data!$A:$BY,77,FALSE)</f>
        <v>8.15</v>
      </c>
      <c r="O5" s="326"/>
      <c r="P5" s="34">
        <f>IF(O5=0,0,IF(O5&gt;(M5-1),(N5*O5),IF(O5&gt;(K5-1),(L5*O5),IF(O5&gt;(I5-1),(J5*O5),IF(O5&gt;(G5-1),(H5*O5),F5*O5)))))</f>
        <v>0</v>
      </c>
    </row>
    <row r="6" spans="1:16" ht="49.5" customHeight="1" thickBot="1" x14ac:dyDescent="0.3">
      <c r="A6" t="s">
        <v>1592</v>
      </c>
      <c r="B6" s="283"/>
      <c r="C6" s="183" t="s">
        <v>1109</v>
      </c>
      <c r="D6" s="51" t="s">
        <v>1058</v>
      </c>
      <c r="E6" s="52" t="s">
        <v>836</v>
      </c>
      <c r="F6" s="126">
        <f>VLOOKUP($A6,data!$A:$BY,69,FALSE)</f>
        <v>0.95</v>
      </c>
      <c r="G6" s="54">
        <f>VLOOKUP($A6,data!$A:$BY,70,FALSE)</f>
        <v>10</v>
      </c>
      <c r="H6" s="55">
        <f>VLOOKUP($A6,data!$A:$BY,71,FALSE)</f>
        <v>0.9</v>
      </c>
      <c r="I6" s="54">
        <f>VLOOKUP($A6,data!$A:$BY,72,FALSE)</f>
        <v>20</v>
      </c>
      <c r="J6" s="55">
        <f>VLOOKUP($A6,data!$A:$BY,73,FALSE)</f>
        <v>0.85</v>
      </c>
      <c r="K6" s="54">
        <f>VLOOKUP($A6,data!$A:$BY,74,FALSE)</f>
        <v>100</v>
      </c>
      <c r="L6" s="55">
        <f>VLOOKUP($A6,data!$A:$BY,75,FALSE)</f>
        <v>0.75</v>
      </c>
      <c r="M6" s="54">
        <f>VLOOKUP($A6,data!$A:$BY,76,FALSE)</f>
        <v>200</v>
      </c>
      <c r="N6" s="55">
        <f>VLOOKUP($A6,data!$A:$BY,77,FALSE)</f>
        <v>0.68</v>
      </c>
      <c r="O6" s="327"/>
      <c r="P6" s="55">
        <f>IF(O6=0,0,IF(O6&gt;(M6-1),(N6*O6),IF(O6&gt;(K6-1),(L6*O6),IF(O6&gt;(I6-1),(J6*O6),IF(O6&gt;(G6-1),(H6*O6),F6*O6)))))</f>
        <v>0</v>
      </c>
    </row>
    <row r="7" spans="1:16" ht="15.75" thickBot="1" x14ac:dyDescent="0.3">
      <c r="A7" s="234"/>
      <c r="B7" s="235"/>
      <c r="C7" s="235"/>
      <c r="D7" s="235"/>
      <c r="E7" s="235"/>
      <c r="F7" s="236"/>
      <c r="G7" s="237"/>
      <c r="H7" s="238"/>
      <c r="I7" s="237"/>
      <c r="J7" s="238"/>
      <c r="K7" s="237"/>
      <c r="L7" s="238"/>
      <c r="M7" s="237"/>
      <c r="N7" s="238"/>
      <c r="O7" s="236"/>
      <c r="P7" s="236"/>
    </row>
    <row r="8" spans="1:16" ht="49.5" customHeight="1" x14ac:dyDescent="0.25">
      <c r="A8" t="s">
        <v>1533</v>
      </c>
      <c r="B8" s="307"/>
      <c r="C8" s="503" t="s">
        <v>1701</v>
      </c>
      <c r="D8" s="39" t="s">
        <v>1355</v>
      </c>
      <c r="E8" s="97" t="s">
        <v>815</v>
      </c>
      <c r="F8" s="107">
        <f>VLOOKUP($A8,data!$A:$BY,69,FALSE)</f>
        <v>5.25</v>
      </c>
      <c r="G8" s="33">
        <f>VLOOKUP($A8,data!$A:$BY,70,FALSE)</f>
        <v>4</v>
      </c>
      <c r="H8" s="35">
        <f>VLOOKUP($A8,data!$A:$BY,71,FALSE)</f>
        <v>4.8499999999999996</v>
      </c>
      <c r="I8" s="33">
        <f>VLOOKUP($A8,data!$A:$BY,72,FALSE)</f>
        <v>10</v>
      </c>
      <c r="J8" s="35">
        <f>VLOOKUP($A8,data!$A:$BY,73,FALSE)</f>
        <v>4.25</v>
      </c>
      <c r="K8" s="33">
        <f>VLOOKUP($A8,data!$A:$BY,74,FALSE)</f>
        <v>35</v>
      </c>
      <c r="L8" s="35">
        <f>VLOOKUP($A8,data!$A:$BY,75,FALSE)</f>
        <v>3.49</v>
      </c>
      <c r="M8" s="33">
        <f>VLOOKUP($A8,data!$A:$BY,76,FALSE)</f>
        <v>70</v>
      </c>
      <c r="N8" s="35">
        <f>VLOOKUP($A8,data!$A:$BY,77,FALSE)</f>
        <v>2.69</v>
      </c>
      <c r="O8" s="326"/>
      <c r="P8" s="34">
        <f t="shared" ref="P8:P17" si="0">IF(O8=0,0,IF(O8&gt;(M8-1),(N8*O8),IF(O8&gt;(K8-1),(L8*O8),IF(O8&gt;(I8-1),(J8*O8),IF(O8&gt;(G8-1),(H8*O8),F8*O8)))))</f>
        <v>0</v>
      </c>
    </row>
    <row r="9" spans="1:16" ht="49.5" customHeight="1" thickBot="1" x14ac:dyDescent="0.3">
      <c r="A9" t="s">
        <v>1538</v>
      </c>
      <c r="B9" s="427"/>
      <c r="C9" s="504"/>
      <c r="D9" s="51" t="s">
        <v>1354</v>
      </c>
      <c r="E9" s="150" t="s">
        <v>818</v>
      </c>
      <c r="F9" s="126">
        <f>VLOOKUP($A9,data!$A:$BY,69,FALSE)</f>
        <v>4.25</v>
      </c>
      <c r="G9" s="54">
        <f>VLOOKUP($A9,data!$A:$BY,70,FALSE)</f>
        <v>4</v>
      </c>
      <c r="H9" s="58">
        <f>VLOOKUP($A9,data!$A:$BY,71,FALSE)</f>
        <v>3.99</v>
      </c>
      <c r="I9" s="54">
        <f>VLOOKUP($A9,data!$A:$BY,72,FALSE)</f>
        <v>10</v>
      </c>
      <c r="J9" s="58">
        <f>VLOOKUP($A9,data!$A:$BY,73,FALSE)</f>
        <v>3.45</v>
      </c>
      <c r="K9" s="54">
        <f>VLOOKUP($A9,data!$A:$BY,74,FALSE)</f>
        <v>35</v>
      </c>
      <c r="L9" s="58">
        <f>VLOOKUP($A9,data!$A:$BY,75,FALSE)</f>
        <v>2.99</v>
      </c>
      <c r="M9" s="54">
        <f>VLOOKUP($A9,data!$A:$BY,76,FALSE)</f>
        <v>70</v>
      </c>
      <c r="N9" s="58">
        <f>VLOOKUP($A9,data!$A:$BY,77,FALSE)</f>
        <v>2.15</v>
      </c>
      <c r="O9" s="327"/>
      <c r="P9" s="55">
        <f t="shared" si="0"/>
        <v>0</v>
      </c>
    </row>
    <row r="10" spans="1:16" ht="49.5" customHeight="1" x14ac:dyDescent="0.25">
      <c r="A10" t="s">
        <v>1541</v>
      </c>
      <c r="B10" s="401"/>
      <c r="C10" s="501" t="s">
        <v>1702</v>
      </c>
      <c r="D10" s="39" t="s">
        <v>1355</v>
      </c>
      <c r="E10" s="97" t="s">
        <v>824</v>
      </c>
      <c r="F10" s="107">
        <f>VLOOKUP($A10,data!$A:$BY,69,FALSE)</f>
        <v>5.25</v>
      </c>
      <c r="G10" s="33">
        <f>VLOOKUP($A10,data!$A:$BY,70,FALSE)</f>
        <v>4</v>
      </c>
      <c r="H10" s="35">
        <f>VLOOKUP($A10,data!$A:$BY,71,FALSE)</f>
        <v>4.49</v>
      </c>
      <c r="I10" s="33">
        <f>VLOOKUP($A10,data!$A:$BY,72,FALSE)</f>
        <v>10</v>
      </c>
      <c r="J10" s="35">
        <f>VLOOKUP($A10,data!$A:$BY,73,FALSE)</f>
        <v>3.99</v>
      </c>
      <c r="K10" s="33">
        <f>VLOOKUP($A10,data!$A:$BY,74,FALSE)</f>
        <v>25</v>
      </c>
      <c r="L10" s="35">
        <f>VLOOKUP($A10,data!$A:$BY,75,FALSE)</f>
        <v>3.49</v>
      </c>
      <c r="M10" s="33">
        <f>VLOOKUP($A10,data!$A:$BY,76,FALSE)</f>
        <v>50</v>
      </c>
      <c r="N10" s="35">
        <f>VLOOKUP($A10,data!$A:$BY,77,FALSE)</f>
        <v>2.89</v>
      </c>
      <c r="O10" s="326"/>
      <c r="P10" s="34">
        <f t="shared" si="0"/>
        <v>0</v>
      </c>
    </row>
    <row r="11" spans="1:16" ht="49.5" customHeight="1" thickBot="1" x14ac:dyDescent="0.3">
      <c r="A11" t="s">
        <v>1544</v>
      </c>
      <c r="B11" s="402"/>
      <c r="C11" s="502"/>
      <c r="D11" s="51" t="s">
        <v>1354</v>
      </c>
      <c r="E11" s="150" t="s">
        <v>827</v>
      </c>
      <c r="F11" s="126">
        <f>VLOOKUP($A11,data!$A:$BY,69,FALSE)</f>
        <v>4.49</v>
      </c>
      <c r="G11" s="54">
        <f>VLOOKUP($A11,data!$A:$BY,70,FALSE)</f>
        <v>4</v>
      </c>
      <c r="H11" s="58">
        <f>VLOOKUP($A11,data!$A:$BY,71,FALSE)</f>
        <v>3.99</v>
      </c>
      <c r="I11" s="54">
        <f>VLOOKUP($A11,data!$A:$BY,72,FALSE)</f>
        <v>10</v>
      </c>
      <c r="J11" s="58">
        <f>VLOOKUP($A11,data!$A:$BY,73,FALSE)</f>
        <v>3.49</v>
      </c>
      <c r="K11" s="54">
        <f>VLOOKUP($A11,data!$A:$BY,74,FALSE)</f>
        <v>25</v>
      </c>
      <c r="L11" s="58">
        <f>VLOOKUP($A11,data!$A:$BY,75,FALSE)</f>
        <v>2.99</v>
      </c>
      <c r="M11" s="54">
        <f>VLOOKUP($A11,data!$A:$BY,76,FALSE)</f>
        <v>50</v>
      </c>
      <c r="N11" s="58">
        <f>VLOOKUP($A11,data!$A:$BY,77,FALSE)</f>
        <v>2.4500000000000002</v>
      </c>
      <c r="O11" s="327"/>
      <c r="P11" s="55">
        <f t="shared" si="0"/>
        <v>0</v>
      </c>
    </row>
    <row r="12" spans="1:16" ht="49.5" customHeight="1" thickBot="1" x14ac:dyDescent="0.3">
      <c r="A12" t="s">
        <v>1548</v>
      </c>
      <c r="B12" s="428"/>
      <c r="C12" s="265" t="s">
        <v>1111</v>
      </c>
      <c r="D12" s="155" t="s">
        <v>1058</v>
      </c>
      <c r="E12" s="157" t="s">
        <v>830</v>
      </c>
      <c r="F12" s="156">
        <f>VLOOKUP($A12,data!$A:$BY,69,FALSE)</f>
        <v>7.29</v>
      </c>
      <c r="G12" s="65">
        <f>VLOOKUP($A12,data!$A:$BY,70,FALSE)</f>
        <v>2</v>
      </c>
      <c r="H12" s="158">
        <f>VLOOKUP($A12,data!$A:$BY,71,FALSE)</f>
        <v>6.99</v>
      </c>
      <c r="I12" s="65">
        <f>VLOOKUP($A12,data!$A:$BY,72,FALSE)</f>
        <v>4</v>
      </c>
      <c r="J12" s="158">
        <f>VLOOKUP($A12,data!$A:$BY,73,FALSE)</f>
        <v>6.49</v>
      </c>
      <c r="K12" s="65">
        <f>VLOOKUP($A12,data!$A:$BY,74,FALSE)</f>
        <v>10</v>
      </c>
      <c r="L12" s="158">
        <f>VLOOKUP($A12,data!$A:$BY,75,FALSE)</f>
        <v>5.65</v>
      </c>
      <c r="M12" s="65">
        <f>VLOOKUP($A12,data!$A:$BY,76,FALSE)</f>
        <v>25</v>
      </c>
      <c r="N12" s="158">
        <f>VLOOKUP($A12,data!$A:$BY,77,FALSE)</f>
        <v>4.8899999999999997</v>
      </c>
      <c r="O12" s="328"/>
      <c r="P12" s="66">
        <f t="shared" si="0"/>
        <v>0</v>
      </c>
    </row>
    <row r="13" spans="1:16" ht="49.5" customHeight="1" x14ac:dyDescent="0.25">
      <c r="A13" t="s">
        <v>1554</v>
      </c>
      <c r="B13" s="401"/>
      <c r="C13" s="501" t="s">
        <v>1118</v>
      </c>
      <c r="D13" s="39" t="s">
        <v>1355</v>
      </c>
      <c r="E13" s="37" t="s">
        <v>901</v>
      </c>
      <c r="F13" s="107">
        <f>VLOOKUP($A13,data!$A:$BY,69,FALSE)</f>
        <v>6.99</v>
      </c>
      <c r="G13" s="33">
        <f>VLOOKUP($A13,data!$A:$BY,70,FALSE)</f>
        <v>2</v>
      </c>
      <c r="H13" s="34">
        <f>VLOOKUP($A13,data!$A:$BY,71,FALSE)</f>
        <v>6.25</v>
      </c>
      <c r="I13" s="33">
        <f>VLOOKUP($A13,data!$A:$BY,72,FALSE)</f>
        <v>4</v>
      </c>
      <c r="J13" s="34">
        <f>VLOOKUP($A13,data!$A:$BY,73,FALSE)</f>
        <v>5.99</v>
      </c>
      <c r="K13" s="33">
        <f>VLOOKUP($A13,data!$A:$BY,74,FALSE)</f>
        <v>6</v>
      </c>
      <c r="L13" s="34">
        <f>VLOOKUP($A13,data!$A:$BY,75,FALSE)</f>
        <v>5.49</v>
      </c>
      <c r="M13" s="33">
        <f>VLOOKUP($A13,data!$A:$BY,76,FALSE)</f>
        <v>14</v>
      </c>
      <c r="N13" s="34">
        <f>VLOOKUP($A13,data!$A:$BY,77,FALSE)</f>
        <v>4.6500000000000004</v>
      </c>
      <c r="O13" s="326"/>
      <c r="P13" s="34">
        <f t="shared" si="0"/>
        <v>0</v>
      </c>
    </row>
    <row r="14" spans="1:16" ht="49.5" customHeight="1" thickBot="1" x14ac:dyDescent="0.3">
      <c r="A14" t="s">
        <v>1557</v>
      </c>
      <c r="B14" s="402"/>
      <c r="C14" s="502"/>
      <c r="D14" s="51" t="s">
        <v>1380</v>
      </c>
      <c r="E14" s="52" t="s">
        <v>904</v>
      </c>
      <c r="F14" s="126">
        <f>VLOOKUP($A14,data!$A:$BY,69,FALSE)</f>
        <v>7.49</v>
      </c>
      <c r="G14" s="54">
        <f>VLOOKUP($A14,data!$A:$BY,70,FALSE)</f>
        <v>2</v>
      </c>
      <c r="H14" s="55">
        <f>VLOOKUP($A14,data!$A:$BY,71,FALSE)</f>
        <v>6.99</v>
      </c>
      <c r="I14" s="54">
        <f>VLOOKUP($A14,data!$A:$BY,72,FALSE)</f>
        <v>4</v>
      </c>
      <c r="J14" s="55">
        <f>VLOOKUP($A14,data!$A:$BY,73,FALSE)</f>
        <v>6.49</v>
      </c>
      <c r="K14" s="54">
        <f>VLOOKUP($A14,data!$A:$BY,74,FALSE)</f>
        <v>6</v>
      </c>
      <c r="L14" s="55">
        <f>VLOOKUP($A14,data!$A:$BY,75,FALSE)</f>
        <v>5.99</v>
      </c>
      <c r="M14" s="54">
        <f>VLOOKUP($A14,data!$A:$BY,76,FALSE)</f>
        <v>14</v>
      </c>
      <c r="N14" s="55">
        <f>VLOOKUP($A14,data!$A:$BY,77,FALSE)</f>
        <v>5.25</v>
      </c>
      <c r="O14" s="327"/>
      <c r="P14" s="55">
        <f t="shared" si="0"/>
        <v>0</v>
      </c>
    </row>
    <row r="15" spans="1:16" ht="49.5" customHeight="1" x14ac:dyDescent="0.25">
      <c r="A15" t="s">
        <v>1560</v>
      </c>
      <c r="B15" s="401"/>
      <c r="C15" s="522" t="s">
        <v>1121</v>
      </c>
      <c r="D15" s="39" t="s">
        <v>1355</v>
      </c>
      <c r="E15" s="37" t="s">
        <v>894</v>
      </c>
      <c r="F15" s="107">
        <f>VLOOKUP($A15,data!$A:$BY,69,FALSE)</f>
        <v>6.99</v>
      </c>
      <c r="G15" s="33">
        <f>VLOOKUP($A15,data!$A:$BY,70,FALSE)</f>
        <v>2</v>
      </c>
      <c r="H15" s="34">
        <f>VLOOKUP($A15,data!$A:$BY,71,FALSE)</f>
        <v>6.25</v>
      </c>
      <c r="I15" s="33">
        <f>VLOOKUP($A15,data!$A:$BY,72,FALSE)</f>
        <v>4</v>
      </c>
      <c r="J15" s="34">
        <f>VLOOKUP($A15,data!$A:$BY,73,FALSE)</f>
        <v>5.99</v>
      </c>
      <c r="K15" s="33">
        <f>VLOOKUP($A15,data!$A:$BY,74,FALSE)</f>
        <v>6</v>
      </c>
      <c r="L15" s="34">
        <f>VLOOKUP($A15,data!$A:$BY,75,FALSE)</f>
        <v>5.49</v>
      </c>
      <c r="M15" s="33">
        <f>VLOOKUP($A15,data!$A:$BY,76,FALSE)</f>
        <v>14</v>
      </c>
      <c r="N15" s="34">
        <f>VLOOKUP($A15,data!$A:$BY,77,FALSE)</f>
        <v>4.6500000000000004</v>
      </c>
      <c r="O15" s="326"/>
      <c r="P15" s="34">
        <f t="shared" si="0"/>
        <v>0</v>
      </c>
    </row>
    <row r="16" spans="1:16" ht="49.5" customHeight="1" thickBot="1" x14ac:dyDescent="0.3">
      <c r="A16" t="s">
        <v>1563</v>
      </c>
      <c r="B16" s="402"/>
      <c r="C16" s="523"/>
      <c r="D16" s="51" t="s">
        <v>1380</v>
      </c>
      <c r="E16" s="52" t="s">
        <v>897</v>
      </c>
      <c r="F16" s="126">
        <f>VLOOKUP($A16,data!$A:$BY,69,FALSE)</f>
        <v>7.49</v>
      </c>
      <c r="G16" s="54">
        <f>VLOOKUP($A16,data!$A:$BY,70,FALSE)</f>
        <v>2</v>
      </c>
      <c r="H16" s="55">
        <f>VLOOKUP($A16,data!$A:$BY,71,FALSE)</f>
        <v>6.99</v>
      </c>
      <c r="I16" s="54">
        <f>VLOOKUP($A16,data!$A:$BY,72,FALSE)</f>
        <v>4</v>
      </c>
      <c r="J16" s="55">
        <f>VLOOKUP($A16,data!$A:$BY,73,FALSE)</f>
        <v>6.49</v>
      </c>
      <c r="K16" s="54">
        <f>VLOOKUP($A16,data!$A:$BY,74,FALSE)</f>
        <v>6</v>
      </c>
      <c r="L16" s="55">
        <f>VLOOKUP($A16,data!$A:$BY,75,FALSE)</f>
        <v>5.99</v>
      </c>
      <c r="M16" s="54">
        <f>VLOOKUP($A16,data!$A:$BY,76,FALSE)</f>
        <v>14</v>
      </c>
      <c r="N16" s="55">
        <f>VLOOKUP($A16,data!$A:$BY,77,FALSE)</f>
        <v>5.25</v>
      </c>
      <c r="O16" s="327"/>
      <c r="P16" s="55">
        <f t="shared" si="0"/>
        <v>0</v>
      </c>
    </row>
    <row r="17" spans="1:19" ht="49.5" customHeight="1" thickBot="1" x14ac:dyDescent="0.3">
      <c r="A17" t="s">
        <v>1566</v>
      </c>
      <c r="B17" s="405"/>
      <c r="C17" s="287" t="s">
        <v>1115</v>
      </c>
      <c r="D17" s="159" t="s">
        <v>1058</v>
      </c>
      <c r="E17" s="106" t="s">
        <v>847</v>
      </c>
      <c r="F17" s="160">
        <f>VLOOKUP($A17,data!$A:$BY,69,FALSE)</f>
        <v>27.99</v>
      </c>
      <c r="G17" s="112">
        <f>VLOOKUP($A17,data!$A:$BY,70,FALSE)</f>
        <v>2</v>
      </c>
      <c r="H17" s="113">
        <f>VLOOKUP($A17,data!$A:$BY,71,FALSE)</f>
        <v>26.99</v>
      </c>
      <c r="I17" s="112">
        <f>VLOOKUP($A17,data!$A:$BY,72,FALSE)</f>
        <v>4</v>
      </c>
      <c r="J17" s="113">
        <f>VLOOKUP($A17,data!$A:$BY,73,FALSE)</f>
        <v>25.99</v>
      </c>
      <c r="K17" s="112">
        <f>VLOOKUP($A17,data!$A:$BY,74,FALSE)</f>
        <v>6</v>
      </c>
      <c r="L17" s="113">
        <f>VLOOKUP($A17,data!$A:$BY,75,FALSE)</f>
        <v>23.99</v>
      </c>
      <c r="M17" s="112">
        <f>VLOOKUP($A17,data!$A:$BY,76,FALSE)</f>
        <v>10</v>
      </c>
      <c r="N17" s="113">
        <f>VLOOKUP($A17,data!$A:$BY,77,FALSE)</f>
        <v>21.59</v>
      </c>
      <c r="O17" s="329"/>
      <c r="P17" s="113">
        <f t="shared" si="0"/>
        <v>0</v>
      </c>
    </row>
    <row r="18" spans="1:19" ht="15.75" thickBot="1" x14ac:dyDescent="0.3">
      <c r="A18" s="234"/>
      <c r="B18" s="429"/>
      <c r="C18" s="240"/>
      <c r="D18" s="241"/>
      <c r="E18" s="241"/>
      <c r="F18" s="168"/>
      <c r="G18" s="242"/>
      <c r="H18" s="168"/>
      <c r="I18" s="242"/>
      <c r="J18" s="168"/>
      <c r="K18" s="242"/>
      <c r="L18" s="168"/>
      <c r="M18" s="242"/>
      <c r="N18" s="168"/>
      <c r="O18" s="241"/>
      <c r="P18" s="168"/>
    </row>
    <row r="19" spans="1:19" ht="49.5" customHeight="1" thickBot="1" x14ac:dyDescent="0.3">
      <c r="A19" t="s">
        <v>1295</v>
      </c>
      <c r="B19" s="169"/>
      <c r="C19" s="230" t="s">
        <v>1091</v>
      </c>
      <c r="D19" s="30" t="s">
        <v>1398</v>
      </c>
      <c r="E19" s="31" t="s">
        <v>1090</v>
      </c>
      <c r="F19" s="42">
        <f>VLOOKUP($A19,data!$A:$BY,69,FALSE)</f>
        <v>3.1619250000000001</v>
      </c>
      <c r="G19" s="43">
        <f>VLOOKUP($A19,data!$A:$BY,70,FALSE)</f>
        <v>2</v>
      </c>
      <c r="H19" s="44">
        <f>VLOOKUP($A19,data!$A:$BY,71,FALSE)</f>
        <v>2.633175</v>
      </c>
      <c r="I19" s="43">
        <f>VLOOKUP($A19,data!$A:$BY,72,FALSE)</f>
        <v>12</v>
      </c>
      <c r="J19" s="44">
        <f>VLOOKUP($A19,data!$A:$BY,73,FALSE)</f>
        <v>2.104425</v>
      </c>
      <c r="K19" s="43">
        <f>VLOOKUP($A19,data!$A:$BY,74,FALSE)</f>
        <v>60</v>
      </c>
      <c r="L19" s="44">
        <f>VLOOKUP($A19,data!$A:$BY,75,FALSE)</f>
        <v>1.5756749999999999</v>
      </c>
      <c r="M19" s="43">
        <f>VLOOKUP($A19,data!$A:$BY,76,FALSE)</f>
        <v>120</v>
      </c>
      <c r="N19" s="44">
        <f>VLOOKUP($A19,data!$A:$BY,77,FALSE)</f>
        <v>1.3641749999999999</v>
      </c>
      <c r="O19" s="333"/>
      <c r="P19" s="44">
        <f t="shared" ref="P19" si="1">IF(O19=0,0,IF(O19&gt;(M19-1),(N19*O19),IF(O19&gt;(K19-1),(L19*O19),IF(O19&gt;(I19-1),(J19*O19),IF(O19&gt;(G19-1),(H19*O19),F19*O19)))))</f>
        <v>0</v>
      </c>
      <c r="S19" s="94"/>
    </row>
    <row r="20" spans="1:19" ht="49.5" customHeight="1" x14ac:dyDescent="0.25">
      <c r="A20" t="s">
        <v>1578</v>
      </c>
      <c r="B20" s="307"/>
      <c r="C20" s="247" t="s">
        <v>1107</v>
      </c>
      <c r="D20" s="46" t="s">
        <v>1058</v>
      </c>
      <c r="E20" s="47" t="s">
        <v>869</v>
      </c>
      <c r="F20" s="48">
        <f>VLOOKUP($A20,data!$A:$BY,69,FALSE)</f>
        <v>9.99</v>
      </c>
      <c r="G20" s="49">
        <f>VLOOKUP($A20,data!$A:$BY,70,FALSE)</f>
        <v>2</v>
      </c>
      <c r="H20" s="50">
        <f>VLOOKUP($A20,data!$A:$BY,71,FALSE)</f>
        <v>9.7899999999999991</v>
      </c>
      <c r="I20" s="49">
        <f>VLOOKUP($A20,data!$A:$BY,72,FALSE)</f>
        <v>4</v>
      </c>
      <c r="J20" s="50">
        <f>VLOOKUP($A20,data!$A:$BY,73,FALSE)</f>
        <v>8.49</v>
      </c>
      <c r="K20" s="49">
        <f>VLOOKUP($A20,data!$A:$BY,74,FALSE)</f>
        <v>6</v>
      </c>
      <c r="L20" s="50">
        <f>VLOOKUP($A20,data!$A:$BY,75,FALSE)</f>
        <v>7.49</v>
      </c>
      <c r="M20" s="49">
        <f>VLOOKUP($A20,data!$A:$BY,76,FALSE)</f>
        <v>10</v>
      </c>
      <c r="N20" s="50">
        <f>VLOOKUP($A20,data!$A:$BY,77,FALSE)</f>
        <v>6.49</v>
      </c>
      <c r="O20" s="330"/>
      <c r="P20" s="50">
        <f t="shared" ref="P20:P30" si="2">IF(O20=0,0,IF(O20&gt;(M20-1),(N20*O20),IF(O20&gt;(K20-1),(L20*O20),IF(O20&gt;(I20-1),(J20*O20),IF(O20&gt;(G20-1),(H20*O20),F20*O20)))))</f>
        <v>0</v>
      </c>
    </row>
    <row r="21" spans="1:19" ht="49.5" customHeight="1" x14ac:dyDescent="0.25">
      <c r="A21" t="s">
        <v>1581</v>
      </c>
      <c r="B21" s="315"/>
      <c r="C21" s="286" t="s">
        <v>1113</v>
      </c>
      <c r="D21" s="104" t="s">
        <v>1058</v>
      </c>
      <c r="E21" s="105" t="s">
        <v>838</v>
      </c>
      <c r="F21" s="163">
        <f>VLOOKUP($A21,data!$A:$BY,69,FALSE)</f>
        <v>2.99</v>
      </c>
      <c r="G21" s="110">
        <f>VLOOKUP($A21,data!$A:$BY,70,FALSE)</f>
        <v>4</v>
      </c>
      <c r="H21" s="111">
        <f>VLOOKUP($A21,data!$A:$BY,71,FALSE)</f>
        <v>2.35</v>
      </c>
      <c r="I21" s="110">
        <f>VLOOKUP($A21,data!$A:$BY,72,FALSE)</f>
        <v>10</v>
      </c>
      <c r="J21" s="111">
        <f>VLOOKUP($A21,data!$A:$BY,73,FALSE)</f>
        <v>1.99</v>
      </c>
      <c r="K21" s="110">
        <f>VLOOKUP($A21,data!$A:$BY,74,FALSE)</f>
        <v>25</v>
      </c>
      <c r="L21" s="111">
        <f>VLOOKUP($A21,data!$A:$BY,75,FALSE)</f>
        <v>1.89</v>
      </c>
      <c r="M21" s="110">
        <f>VLOOKUP($A21,data!$A:$BY,76,FALSE)</f>
        <v>50</v>
      </c>
      <c r="N21" s="111">
        <f>VLOOKUP($A21,data!$A:$BY,77,FALSE)</f>
        <v>1.65</v>
      </c>
      <c r="O21" s="331"/>
      <c r="P21" s="111">
        <f t="shared" si="2"/>
        <v>0</v>
      </c>
    </row>
    <row r="22" spans="1:19" ht="49.5" customHeight="1" x14ac:dyDescent="0.25">
      <c r="A22" t="s">
        <v>1629</v>
      </c>
      <c r="B22" s="315"/>
      <c r="C22" s="149" t="s">
        <v>1092</v>
      </c>
      <c r="D22" s="121" t="s">
        <v>1058</v>
      </c>
      <c r="E22" s="122" t="s">
        <v>809</v>
      </c>
      <c r="F22" s="168">
        <f>VLOOKUP($A22,data!$A:$BY,69,FALSE)</f>
        <v>12.99</v>
      </c>
      <c r="G22" s="124">
        <f>VLOOKUP($A22,data!$A:$BY,70,FALSE)</f>
        <v>2</v>
      </c>
      <c r="H22" s="125">
        <f>VLOOKUP($A22,data!$A:$BY,71,FALSE)</f>
        <v>10.49</v>
      </c>
      <c r="I22" s="124">
        <f>VLOOKUP($A22,data!$A:$BY,72,FALSE)</f>
        <v>4</v>
      </c>
      <c r="J22" s="125">
        <f>VLOOKUP($A22,data!$A:$BY,73,FALSE)</f>
        <v>9.99</v>
      </c>
      <c r="K22" s="124">
        <f>VLOOKUP($A22,data!$A:$BY,74,FALSE)</f>
        <v>6</v>
      </c>
      <c r="L22" s="125">
        <f>VLOOKUP($A22,data!$A:$BY,75,FALSE)</f>
        <v>8.99</v>
      </c>
      <c r="M22" s="124">
        <f>VLOOKUP($A22,data!$A:$BY,76,FALSE)</f>
        <v>12</v>
      </c>
      <c r="N22" s="125">
        <f>VLOOKUP($A22,data!$A:$BY,77,FALSE)</f>
        <v>5.99</v>
      </c>
      <c r="O22" s="332"/>
      <c r="P22" s="125">
        <f t="shared" si="2"/>
        <v>0</v>
      </c>
    </row>
    <row r="23" spans="1:19" ht="49.5" customHeight="1" thickBot="1" x14ac:dyDescent="0.3">
      <c r="A23" t="s">
        <v>1632</v>
      </c>
      <c r="B23" s="402"/>
      <c r="C23" s="287" t="s">
        <v>1097</v>
      </c>
      <c r="D23" s="159" t="s">
        <v>1058</v>
      </c>
      <c r="E23" s="106" t="s">
        <v>812</v>
      </c>
      <c r="F23" s="160">
        <f>VLOOKUP($A23,data!$A:$BY,69,FALSE)</f>
        <v>8.99</v>
      </c>
      <c r="G23" s="112">
        <f>VLOOKUP($A23,data!$A:$BY,70,FALSE)</f>
        <v>2</v>
      </c>
      <c r="H23" s="113">
        <f>VLOOKUP($A23,data!$A:$BY,71,FALSE)</f>
        <v>8.49</v>
      </c>
      <c r="I23" s="112">
        <f>VLOOKUP($A23,data!$A:$BY,72,FALSE)</f>
        <v>5</v>
      </c>
      <c r="J23" s="113">
        <f>VLOOKUP($A23,data!$A:$BY,73,FALSE)</f>
        <v>6.99</v>
      </c>
      <c r="K23" s="112">
        <f>VLOOKUP($A23,data!$A:$BY,74,FALSE)</f>
        <v>10</v>
      </c>
      <c r="L23" s="113">
        <f>VLOOKUP($A23,data!$A:$BY,75,FALSE)</f>
        <v>5.99</v>
      </c>
      <c r="M23" s="112">
        <f>VLOOKUP($A23,data!$A:$BY,76,FALSE)</f>
        <v>20</v>
      </c>
      <c r="N23" s="113">
        <f>VLOOKUP($A23,data!$A:$BY,77,FALSE)</f>
        <v>3.99</v>
      </c>
      <c r="O23" s="329"/>
      <c r="P23" s="113">
        <f t="shared" si="2"/>
        <v>0</v>
      </c>
    </row>
    <row r="24" spans="1:19" ht="49.5" customHeight="1" x14ac:dyDescent="0.25">
      <c r="A24" t="s">
        <v>1635</v>
      </c>
      <c r="B24" s="401"/>
      <c r="C24" s="247" t="s">
        <v>1098</v>
      </c>
      <c r="D24" s="46" t="s">
        <v>1058</v>
      </c>
      <c r="E24" s="47" t="s">
        <v>931</v>
      </c>
      <c r="F24" s="48">
        <f>VLOOKUP($A24,data!$A:$BY,69,FALSE)</f>
        <v>1.65</v>
      </c>
      <c r="G24" s="49">
        <f>VLOOKUP($A24,data!$A:$BY,70,FALSE)</f>
        <v>5</v>
      </c>
      <c r="H24" s="50">
        <f>VLOOKUP($A24,data!$A:$BY,71,FALSE)</f>
        <v>1.45</v>
      </c>
      <c r="I24" s="49">
        <f>VLOOKUP($A24,data!$A:$BY,72,FALSE)</f>
        <v>10</v>
      </c>
      <c r="J24" s="50">
        <f>VLOOKUP($A24,data!$A:$BY,73,FALSE)</f>
        <v>1.35</v>
      </c>
      <c r="K24" s="49">
        <f>VLOOKUP($A24,data!$A:$BY,74,FALSE)</f>
        <v>25</v>
      </c>
      <c r="L24" s="50">
        <f>VLOOKUP($A24,data!$A:$BY,75,FALSE)</f>
        <v>1.19</v>
      </c>
      <c r="M24" s="49">
        <f>VLOOKUP($A24,data!$A:$BY,76,FALSE)</f>
        <v>50</v>
      </c>
      <c r="N24" s="50">
        <f>VLOOKUP($A24,data!$A:$BY,77,FALSE)</f>
        <v>0.99</v>
      </c>
      <c r="O24" s="330"/>
      <c r="P24" s="50">
        <f t="shared" si="2"/>
        <v>0</v>
      </c>
    </row>
    <row r="25" spans="1:19" ht="49.5" customHeight="1" x14ac:dyDescent="0.25">
      <c r="A25" t="s">
        <v>1638</v>
      </c>
      <c r="B25" s="315"/>
      <c r="C25" s="286" t="s">
        <v>1099</v>
      </c>
      <c r="D25" s="104" t="s">
        <v>1058</v>
      </c>
      <c r="E25" s="105" t="s">
        <v>934</v>
      </c>
      <c r="F25" s="163">
        <f>VLOOKUP($A25,data!$A:$BY,69,FALSE)</f>
        <v>2.4900000000000002</v>
      </c>
      <c r="G25" s="110">
        <f>VLOOKUP($A25,data!$A:$BY,70,FALSE)</f>
        <v>2</v>
      </c>
      <c r="H25" s="111">
        <f>VLOOKUP($A25,data!$A:$BY,71,FALSE)</f>
        <v>2.35</v>
      </c>
      <c r="I25" s="110">
        <f>VLOOKUP($A25,data!$A:$BY,72,FALSE)</f>
        <v>10</v>
      </c>
      <c r="J25" s="111">
        <f>VLOOKUP($A25,data!$A:$BY,73,FALSE)</f>
        <v>2.25</v>
      </c>
      <c r="K25" s="110">
        <f>VLOOKUP($A25,data!$A:$BY,74,FALSE)</f>
        <v>10</v>
      </c>
      <c r="L25" s="111">
        <f>VLOOKUP($A25,data!$A:$BY,75,FALSE)</f>
        <v>2.25</v>
      </c>
      <c r="M25" s="110">
        <f>VLOOKUP($A25,data!$A:$BY,76,FALSE)</f>
        <v>10</v>
      </c>
      <c r="N25" s="111">
        <f>VLOOKUP($A25,data!$A:$BY,77,FALSE)</f>
        <v>2.25</v>
      </c>
      <c r="O25" s="331"/>
      <c r="P25" s="111">
        <f t="shared" si="2"/>
        <v>0</v>
      </c>
    </row>
    <row r="26" spans="1:19" ht="49.5" customHeight="1" x14ac:dyDescent="0.25">
      <c r="A26" t="s">
        <v>1644</v>
      </c>
      <c r="B26" s="315"/>
      <c r="C26" s="149" t="s">
        <v>1103</v>
      </c>
      <c r="D26" s="121" t="s">
        <v>1058</v>
      </c>
      <c r="E26" s="122" t="s">
        <v>913</v>
      </c>
      <c r="F26" s="168">
        <f>VLOOKUP($A26,data!$A:$BY,69,FALSE)</f>
        <v>2.25</v>
      </c>
      <c r="G26" s="124">
        <f>VLOOKUP($A26,data!$A:$BY,70,FALSE)</f>
        <v>5</v>
      </c>
      <c r="H26" s="125">
        <f>VLOOKUP($A26,data!$A:$BY,71,FALSE)</f>
        <v>1.99</v>
      </c>
      <c r="I26" s="124">
        <f>VLOOKUP($A26,data!$A:$BY,72,FALSE)</f>
        <v>10</v>
      </c>
      <c r="J26" s="125">
        <f>VLOOKUP($A26,data!$A:$BY,73,FALSE)</f>
        <v>1.79</v>
      </c>
      <c r="K26" s="124">
        <f>VLOOKUP($A26,data!$A:$BY,74,FALSE)</f>
        <v>25</v>
      </c>
      <c r="L26" s="125">
        <f>VLOOKUP($A26,data!$A:$BY,75,FALSE)</f>
        <v>1.49</v>
      </c>
      <c r="M26" s="124">
        <f>VLOOKUP($A26,data!$A:$BY,76,FALSE)</f>
        <v>100</v>
      </c>
      <c r="N26" s="125">
        <f>VLOOKUP($A26,data!$A:$BY,77,FALSE)</f>
        <v>1</v>
      </c>
      <c r="O26" s="332"/>
      <c r="P26" s="125">
        <f t="shared" si="2"/>
        <v>0</v>
      </c>
    </row>
    <row r="27" spans="1:19" ht="49.5" customHeight="1" x14ac:dyDescent="0.25">
      <c r="A27" t="s">
        <v>1647</v>
      </c>
      <c r="B27" s="315"/>
      <c r="C27" s="286" t="s">
        <v>1676</v>
      </c>
      <c r="D27" s="104" t="s">
        <v>1674</v>
      </c>
      <c r="E27" s="105" t="s">
        <v>347</v>
      </c>
      <c r="F27" s="163">
        <f>VLOOKUP($A27,data!$A:$BY,69,FALSE)</f>
        <v>0.99</v>
      </c>
      <c r="G27" s="110">
        <f>VLOOKUP($A27,data!$A:$BY,70,FALSE)</f>
        <v>5</v>
      </c>
      <c r="H27" s="111">
        <f>VLOOKUP($A27,data!$A:$BY,71,FALSE)</f>
        <v>0.89</v>
      </c>
      <c r="I27" s="110">
        <f>VLOOKUP($A27,data!$A:$BY,72,FALSE)</f>
        <v>50</v>
      </c>
      <c r="J27" s="111">
        <f>VLOOKUP($A27,data!$A:$BY,73,FALSE)</f>
        <v>0.8</v>
      </c>
      <c r="K27" s="110">
        <f>VLOOKUP($A27,data!$A:$BY,74,FALSE)</f>
        <v>250</v>
      </c>
      <c r="L27" s="111">
        <f>VLOOKUP($A27,data!$A:$BY,75,FALSE)</f>
        <v>0.68</v>
      </c>
      <c r="M27" s="110">
        <f>VLOOKUP($A27,data!$A:$BY,76,FALSE)</f>
        <v>250</v>
      </c>
      <c r="N27" s="111">
        <f>VLOOKUP($A27,data!$A:$BY,77,FALSE)</f>
        <v>0.68</v>
      </c>
      <c r="O27" s="331"/>
      <c r="P27" s="111">
        <f t="shared" si="2"/>
        <v>0</v>
      </c>
    </row>
    <row r="28" spans="1:19" ht="49.5" customHeight="1" thickBot="1" x14ac:dyDescent="0.3">
      <c r="A28" t="s">
        <v>1650</v>
      </c>
      <c r="B28" s="315"/>
      <c r="C28" s="248" t="s">
        <v>1104</v>
      </c>
      <c r="D28" s="51" t="s">
        <v>1058</v>
      </c>
      <c r="E28" s="52" t="s">
        <v>916</v>
      </c>
      <c r="F28" s="53">
        <f>VLOOKUP($A28,data!$A:$BY,69,FALSE)</f>
        <v>1.85</v>
      </c>
      <c r="G28" s="54">
        <f>VLOOKUP($A28,data!$A:$BY,70,FALSE)</f>
        <v>5</v>
      </c>
      <c r="H28" s="55">
        <f>VLOOKUP($A28,data!$A:$BY,71,FALSE)</f>
        <v>1.75</v>
      </c>
      <c r="I28" s="54">
        <f>VLOOKUP($A28,data!$A:$BY,72,FALSE)</f>
        <v>10</v>
      </c>
      <c r="J28" s="55">
        <f>VLOOKUP($A28,data!$A:$BY,73,FALSE)</f>
        <v>1.65</v>
      </c>
      <c r="K28" s="54">
        <f>VLOOKUP($A28,data!$A:$BY,74,FALSE)</f>
        <v>20</v>
      </c>
      <c r="L28" s="55">
        <f>VLOOKUP($A28,data!$A:$BY,75,FALSE)</f>
        <v>1.5</v>
      </c>
      <c r="M28" s="54">
        <f>VLOOKUP($A28,data!$A:$BY,76,FALSE)</f>
        <v>50</v>
      </c>
      <c r="N28" s="55">
        <f>VLOOKUP($A28,data!$A:$BY,77,FALSE)</f>
        <v>1.25</v>
      </c>
      <c r="O28" s="327"/>
      <c r="P28" s="55">
        <f t="shared" si="2"/>
        <v>0</v>
      </c>
    </row>
    <row r="29" spans="1:19" ht="49.5" customHeight="1" x14ac:dyDescent="0.25">
      <c r="A29" t="s">
        <v>276</v>
      </c>
      <c r="B29" s="315"/>
      <c r="C29" s="285" t="s">
        <v>1130</v>
      </c>
      <c r="D29" s="39" t="s">
        <v>1058</v>
      </c>
      <c r="E29" s="37" t="s">
        <v>963</v>
      </c>
      <c r="F29" s="32">
        <f>VLOOKUP($A29,data!$A:$BY,69,FALSE)</f>
        <v>0.85</v>
      </c>
      <c r="G29" s="33">
        <f>VLOOKUP($A29,data!$A:$BY,70,FALSE)</f>
        <v>5</v>
      </c>
      <c r="H29" s="34">
        <f>VLOOKUP($A29,data!$A:$BY,71,FALSE)</f>
        <v>0.79</v>
      </c>
      <c r="I29" s="33">
        <f>VLOOKUP($A29,data!$A:$BY,72,FALSE)</f>
        <v>10</v>
      </c>
      <c r="J29" s="34">
        <f>VLOOKUP($A29,data!$A:$BY,73,FALSE)</f>
        <v>0.75</v>
      </c>
      <c r="K29" s="33">
        <f>VLOOKUP($A29,data!$A:$BY,74,FALSE)</f>
        <v>25</v>
      </c>
      <c r="L29" s="34">
        <f>VLOOKUP($A29,data!$A:$BY,75,FALSE)</f>
        <v>0.65</v>
      </c>
      <c r="M29" s="33">
        <f>VLOOKUP($A29,data!$A:$BY,76,FALSE)</f>
        <v>250</v>
      </c>
      <c r="N29" s="34">
        <f>VLOOKUP($A29,data!$A:$BY,77,FALSE)</f>
        <v>0.5</v>
      </c>
      <c r="O29" s="326"/>
      <c r="P29" s="34">
        <f t="shared" si="2"/>
        <v>0</v>
      </c>
      <c r="S29" s="94"/>
    </row>
    <row r="30" spans="1:19" ht="49.5" customHeight="1" thickBot="1" x14ac:dyDescent="0.3">
      <c r="A30" t="s">
        <v>277</v>
      </c>
      <c r="B30" s="499"/>
      <c r="C30" s="468" t="s">
        <v>1131</v>
      </c>
      <c r="D30" s="51" t="s">
        <v>1058</v>
      </c>
      <c r="E30" s="52" t="s">
        <v>960</v>
      </c>
      <c r="F30" s="53">
        <f>VLOOKUP($A30,data!$A:$BY,69,FALSE)</f>
        <v>0.85</v>
      </c>
      <c r="G30" s="54">
        <f>VLOOKUP($A30,data!$A:$BY,70,FALSE)</f>
        <v>5</v>
      </c>
      <c r="H30" s="55">
        <f>VLOOKUP($A30,data!$A:$BY,71,FALSE)</f>
        <v>0.79</v>
      </c>
      <c r="I30" s="54">
        <f>VLOOKUP($A30,data!$A:$BY,72,FALSE)</f>
        <v>10</v>
      </c>
      <c r="J30" s="55">
        <f>VLOOKUP($A30,data!$A:$BY,73,FALSE)</f>
        <v>0.75</v>
      </c>
      <c r="K30" s="54">
        <f>VLOOKUP($A30,data!$A:$BY,74,FALSE)</f>
        <v>25</v>
      </c>
      <c r="L30" s="55">
        <f>VLOOKUP($A30,data!$A:$BY,75,FALSE)</f>
        <v>0.65</v>
      </c>
      <c r="M30" s="54">
        <f>VLOOKUP($A30,data!$A:$BY,76,FALSE)</f>
        <v>250</v>
      </c>
      <c r="N30" s="55">
        <f>VLOOKUP($A30,data!$A:$BY,77,FALSE)</f>
        <v>0.5</v>
      </c>
      <c r="O30" s="327"/>
      <c r="P30" s="55">
        <f t="shared" si="2"/>
        <v>0</v>
      </c>
      <c r="S30" s="94"/>
    </row>
  </sheetData>
  <sheetProtection algorithmName="SHA-512" hashValue="9Nl3lO0WKNePKlABLGHE0njWIvQ1VtY2msmh6BIbEt8a5jLtYSDQpi7czwvEbY95gNP13ebSGVcN1NWuYY4x8A==" saltValue="PW83jd1HKtiNMA4+LNhWIQ==" spinCount="100000" sheet="1" objects="1" scenarios="1" selectLockedCells="1"/>
  <mergeCells count="12">
    <mergeCell ref="C13:C14"/>
    <mergeCell ref="C15:C16"/>
    <mergeCell ref="O3:O4"/>
    <mergeCell ref="P3:P4"/>
    <mergeCell ref="C8:C9"/>
    <mergeCell ref="C10:C11"/>
    <mergeCell ref="B3:E3"/>
    <mergeCell ref="F3:F4"/>
    <mergeCell ref="G3:H3"/>
    <mergeCell ref="I3:J3"/>
    <mergeCell ref="K3:L3"/>
    <mergeCell ref="M3:N3"/>
  </mergeCells>
  <dataValidations count="1">
    <dataValidation type="whole" operator="greaterThan" allowBlank="1" showInputMessage="1" showErrorMessage="1" sqref="O5:O6 O8:O17 O19:O3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showGridLines="0" showRowColHeaders="0" view="pageBreakPreview" topLeftCell="B1" zoomScaleNormal="100" zoomScaleSheetLayoutView="100" workbookViewId="0">
      <selection activeCell="C5" sqref="C5:E6"/>
    </sheetView>
  </sheetViews>
  <sheetFormatPr defaultRowHeight="15" x14ac:dyDescent="0.25"/>
  <cols>
    <col min="1" max="1" width="9.140625" hidden="1" customWidth="1"/>
    <col min="2" max="2" width="10.85546875" customWidth="1"/>
    <col min="3" max="3" width="27.42578125" customWidth="1"/>
    <col min="4" max="4" width="13.85546875" bestFit="1" customWidth="1"/>
    <col min="5" max="5" width="19" customWidth="1"/>
    <col min="6" max="6" width="8.28515625" style="3" customWidth="1"/>
    <col min="7" max="7" width="4.5703125" style="4" customWidth="1"/>
    <col min="8" max="8" width="6.5703125" style="3" customWidth="1"/>
    <col min="9" max="9" width="4.5703125" style="4" customWidth="1"/>
    <col min="10" max="10" width="6.5703125" style="3" customWidth="1"/>
    <col min="11" max="11" width="4.5703125" style="4" customWidth="1"/>
    <col min="12" max="12" width="6.5703125" style="3" customWidth="1"/>
    <col min="13" max="13" width="4.5703125" style="4" customWidth="1"/>
    <col min="14" max="14" width="6.5703125" style="3" customWidth="1"/>
    <col min="15" max="15" width="8" customWidth="1"/>
    <col min="16" max="16" width="9.140625" customWidth="1"/>
  </cols>
  <sheetData>
    <row r="1" spans="1:16" ht="16.5" x14ac:dyDescent="0.25">
      <c r="A1" s="325">
        <f>SUM(P5:P68)</f>
        <v>0</v>
      </c>
      <c r="B1" s="11" t="s">
        <v>1953</v>
      </c>
      <c r="C1" s="10"/>
    </row>
    <row r="2" spans="1:16" ht="15.75" thickBot="1" x14ac:dyDescent="0.3">
      <c r="A2" s="321">
        <f>SUM(O5:O68)</f>
        <v>0</v>
      </c>
      <c r="B2" s="2"/>
    </row>
    <row r="3" spans="1:16" ht="15" customHeight="1" x14ac:dyDescent="0.25">
      <c r="A3">
        <f>COUNT(O5:O6)</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A4">
        <f>COUNT(O7:O8)</f>
        <v>0</v>
      </c>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x14ac:dyDescent="0.25">
      <c r="A5" t="s">
        <v>1367</v>
      </c>
      <c r="B5" s="220"/>
      <c r="C5" s="501" t="s">
        <v>1372</v>
      </c>
      <c r="D5" s="194" t="s">
        <v>1373</v>
      </c>
      <c r="E5" s="37" t="s">
        <v>401</v>
      </c>
      <c r="F5" s="107">
        <f>VLOOKUP($A5,data!$A:$BY,69,FALSE)</f>
        <v>6.15</v>
      </c>
      <c r="G5" s="33">
        <f>VLOOKUP($A5,data!$A:$BY,70,FALSE)</f>
        <v>24</v>
      </c>
      <c r="H5" s="34">
        <f>VLOOKUP($A5,data!$A:$BY,71,FALSE)</f>
        <v>5.99</v>
      </c>
      <c r="I5" s="33">
        <f>VLOOKUP($A5,data!$A:$BY,72,FALSE)</f>
        <v>50</v>
      </c>
      <c r="J5" s="34">
        <f>VLOOKUP($A5,data!$A:$BY,73,FALSE)</f>
        <v>5.85</v>
      </c>
      <c r="K5" s="33">
        <f>VLOOKUP($A5,data!$A:$BY,74,FALSE)</f>
        <v>100</v>
      </c>
      <c r="L5" s="34">
        <f>VLOOKUP($A5,data!$A:$BY,75,FALSE)</f>
        <v>5.59</v>
      </c>
      <c r="M5" s="33">
        <f>VLOOKUP($A5,data!$A:$BY,76,FALSE)</f>
        <v>100</v>
      </c>
      <c r="N5" s="34">
        <f>VLOOKUP($A5,data!$A:$BY,77,FALSE)</f>
        <v>5.59</v>
      </c>
      <c r="O5" s="326"/>
      <c r="P5" s="34">
        <f>IF(O5=0,0,IF(O5&gt;(M5-1),(N5*O5),IF(O5&gt;(K5-1),(L5*O5),IF(O5&gt;(I5-1),(J5*O5),IF(O5&gt;(G5-1),(H5*O5),F5*O5)))))</f>
        <v>0</v>
      </c>
    </row>
    <row r="6" spans="1:16" ht="49.5" customHeight="1" thickBot="1" x14ac:dyDescent="0.3">
      <c r="A6" t="s">
        <v>1368</v>
      </c>
      <c r="B6" s="231"/>
      <c r="C6" s="502"/>
      <c r="D6" s="51" t="s">
        <v>1354</v>
      </c>
      <c r="E6" s="52" t="s">
        <v>403</v>
      </c>
      <c r="F6" s="126">
        <f>VLOOKUP($A6,data!$A:$BY,69,FALSE)</f>
        <v>6.49</v>
      </c>
      <c r="G6" s="54">
        <f>VLOOKUP($A6,data!$A:$BY,70,FALSE)</f>
        <v>24</v>
      </c>
      <c r="H6" s="55">
        <f>VLOOKUP($A6,data!$A:$BY,71,FALSE)</f>
        <v>6.25</v>
      </c>
      <c r="I6" s="54">
        <f>VLOOKUP($A6,data!$A:$BY,72,FALSE)</f>
        <v>50</v>
      </c>
      <c r="J6" s="55">
        <f>VLOOKUP($A6,data!$A:$BY,73,FALSE)</f>
        <v>5.99</v>
      </c>
      <c r="K6" s="54">
        <f>VLOOKUP($A6,data!$A:$BY,74,FALSE)</f>
        <v>100</v>
      </c>
      <c r="L6" s="55">
        <f>VLOOKUP($A6,data!$A:$BY,75,FALSE)</f>
        <v>5.85</v>
      </c>
      <c r="M6" s="54">
        <f>VLOOKUP($A6,data!$A:$BY,76,FALSE)</f>
        <v>100</v>
      </c>
      <c r="N6" s="55">
        <f>VLOOKUP($A6,data!$A:$BY,77,FALSE)</f>
        <v>5.85</v>
      </c>
      <c r="O6" s="327"/>
      <c r="P6" s="55">
        <f>IF(O6=0,0,IF(O6&gt;(M6-1),(N6*O6),IF(O6&gt;(K6-1),(L6*O6),IF(O6&gt;(I6-1),(J6*O6),IF(O6&gt;(G6-1),(H6*O6),F6*O6)))))</f>
        <v>0</v>
      </c>
    </row>
    <row r="7" spans="1:16" ht="49.5" customHeight="1" x14ac:dyDescent="0.25">
      <c r="A7" t="s">
        <v>1369</v>
      </c>
      <c r="B7" s="220"/>
      <c r="C7" s="522" t="s">
        <v>1378</v>
      </c>
      <c r="D7" s="194" t="s">
        <v>1373</v>
      </c>
      <c r="E7" s="37" t="s">
        <v>402</v>
      </c>
      <c r="F7" s="107">
        <f>VLOOKUP($A7,data!$A:$BY,69,FALSE)</f>
        <v>13.75</v>
      </c>
      <c r="G7" s="33">
        <f>VLOOKUP($A7,data!$A:$BY,70,FALSE)</f>
        <v>4</v>
      </c>
      <c r="H7" s="34">
        <f>VLOOKUP($A7,data!$A:$BY,71,FALSE)</f>
        <v>13.49</v>
      </c>
      <c r="I7" s="33">
        <f>VLOOKUP($A7,data!$A:$BY,72,FALSE)</f>
        <v>10</v>
      </c>
      <c r="J7" s="34">
        <f>VLOOKUP($A7,data!$A:$BY,73,FALSE)</f>
        <v>12.99</v>
      </c>
      <c r="K7" s="33">
        <f>VLOOKUP($A7,data!$A:$BY,74,FALSE)</f>
        <v>24</v>
      </c>
      <c r="L7" s="34">
        <f>VLOOKUP($A7,data!$A:$BY,75,FALSE)</f>
        <v>12.49</v>
      </c>
      <c r="M7" s="33">
        <f>VLOOKUP($A7,data!$A:$BY,76,FALSE)</f>
        <v>50</v>
      </c>
      <c r="N7" s="34">
        <f>VLOOKUP($A7,data!$A:$BY,77,FALSE)</f>
        <v>11.49</v>
      </c>
      <c r="O7" s="326"/>
      <c r="P7" s="34">
        <f>IF(O7=0,0,IF(O7&gt;(M7-1),(N7*O7),IF(O7&gt;(K7-1),(L7*O7),IF(O7&gt;(I7-1),(J7*O7),IF(O7&gt;(G7-1),(H7*O7),F7*O7)))))</f>
        <v>0</v>
      </c>
    </row>
    <row r="8" spans="1:16" ht="49.5" customHeight="1" thickBot="1" x14ac:dyDescent="0.3">
      <c r="A8" t="s">
        <v>1370</v>
      </c>
      <c r="B8" s="231"/>
      <c r="C8" s="523"/>
      <c r="D8" s="51" t="s">
        <v>1354</v>
      </c>
      <c r="E8" s="52" t="s">
        <v>404</v>
      </c>
      <c r="F8" s="126">
        <f>VLOOKUP($A8,data!$A:$BY,69,FALSE)</f>
        <v>13.99</v>
      </c>
      <c r="G8" s="54">
        <f>VLOOKUP($A8,data!$A:$BY,70,FALSE)</f>
        <v>4</v>
      </c>
      <c r="H8" s="55">
        <f>VLOOKUP($A8,data!$A:$BY,71,FALSE)</f>
        <v>12.99</v>
      </c>
      <c r="I8" s="54">
        <f>VLOOKUP($A8,data!$A:$BY,72,FALSE)</f>
        <v>10</v>
      </c>
      <c r="J8" s="55">
        <f>VLOOKUP($A8,data!$A:$BY,73,FALSE)</f>
        <v>12.45</v>
      </c>
      <c r="K8" s="54">
        <f>VLOOKUP($A8,data!$A:$BY,74,FALSE)</f>
        <v>24</v>
      </c>
      <c r="L8" s="55">
        <f>VLOOKUP($A8,data!$A:$BY,75,FALSE)</f>
        <v>12.15</v>
      </c>
      <c r="M8" s="54">
        <f>VLOOKUP($A8,data!$A:$BY,76,FALSE)</f>
        <v>50</v>
      </c>
      <c r="N8" s="55">
        <f>VLOOKUP($A8,data!$A:$BY,77,FALSE)</f>
        <v>11.75</v>
      </c>
      <c r="O8" s="327"/>
      <c r="P8" s="55">
        <f>IF(O8=0,0,IF(O8&gt;(M8-1),(N8*O8),IF(O8&gt;(K8-1),(L8*O8),IF(O8&gt;(I8-1),(J8*O8),IF(O8&gt;(G8-1),(H8*O8),F8*O8)))))</f>
        <v>0</v>
      </c>
    </row>
    <row r="9" spans="1:16" ht="49.5" customHeight="1" thickBot="1" x14ac:dyDescent="0.3">
      <c r="A9" t="s">
        <v>1371</v>
      </c>
      <c r="B9" s="199"/>
      <c r="C9" s="193" t="s">
        <v>1146</v>
      </c>
      <c r="D9" s="159" t="s">
        <v>1398</v>
      </c>
      <c r="E9" s="106" t="s">
        <v>400</v>
      </c>
      <c r="F9" s="160">
        <f>VLOOKUP($A9,data!$A:$BY,69,FALSE)</f>
        <v>52.99</v>
      </c>
      <c r="G9" s="112">
        <f>VLOOKUP($A9,data!$A:$BY,70,FALSE)</f>
        <v>2</v>
      </c>
      <c r="H9" s="113">
        <f>VLOOKUP($A9,data!$A:$BY,71,FALSE)</f>
        <v>48.49</v>
      </c>
      <c r="I9" s="112">
        <f>VLOOKUP($A9,data!$A:$BY,72,FALSE)</f>
        <v>5</v>
      </c>
      <c r="J9" s="113">
        <f>VLOOKUP($A9,data!$A:$BY,73,FALSE)</f>
        <v>47.99</v>
      </c>
      <c r="K9" s="112">
        <f>VLOOKUP($A9,data!$A:$BY,74,FALSE)</f>
        <v>8</v>
      </c>
      <c r="L9" s="113">
        <f>VLOOKUP($A9,data!$A:$BY,75,FALSE)</f>
        <v>47.49</v>
      </c>
      <c r="M9" s="112">
        <f>VLOOKUP($A9,data!$A:$BY,76,FALSE)</f>
        <v>10</v>
      </c>
      <c r="N9" s="113">
        <f>VLOOKUP($A9,data!$A:$BY,77,FALSE)</f>
        <v>46.99</v>
      </c>
      <c r="O9" s="329"/>
      <c r="P9" s="113">
        <f>IF(O9=0,0,IF(O9&gt;(M9-1),(N9*O9),IF(O9&gt;(K9-1),(L9*O9),IF(O9&gt;(I9-1),(J9*O9),IF(O9&gt;(G9-1),(H9*O9),F9*O9)))))</f>
        <v>0</v>
      </c>
    </row>
    <row r="10" spans="1:16" ht="15.75" thickBot="1" x14ac:dyDescent="0.3">
      <c r="A10" s="234"/>
      <c r="B10" s="235"/>
      <c r="C10" s="235"/>
      <c r="D10" s="235"/>
      <c r="E10" s="235"/>
      <c r="F10" s="236"/>
      <c r="G10" s="237"/>
      <c r="H10" s="238"/>
      <c r="I10" s="237"/>
      <c r="J10" s="238"/>
      <c r="K10" s="237"/>
      <c r="L10" s="238"/>
      <c r="M10" s="237"/>
      <c r="N10" s="238"/>
      <c r="O10" s="236"/>
      <c r="P10" s="236"/>
    </row>
    <row r="11" spans="1:16" ht="49.5" customHeight="1" x14ac:dyDescent="0.25">
      <c r="A11" t="s">
        <v>1338</v>
      </c>
      <c r="B11" s="220"/>
      <c r="C11" s="503" t="s">
        <v>1353</v>
      </c>
      <c r="D11" s="39" t="s">
        <v>1355</v>
      </c>
      <c r="E11" s="97" t="s">
        <v>360</v>
      </c>
      <c r="F11" s="107">
        <f>VLOOKUP($A11,data!$A:$BY,69,FALSE)</f>
        <v>2.29</v>
      </c>
      <c r="G11" s="33">
        <f>VLOOKUP($A11,data!$A:$BY,70,FALSE)</f>
        <v>5</v>
      </c>
      <c r="H11" s="35">
        <f>VLOOKUP($A11,data!$A:$BY,71,FALSE)</f>
        <v>2.19</v>
      </c>
      <c r="I11" s="33">
        <f>VLOOKUP($A11,data!$A:$BY,72,FALSE)</f>
        <v>10</v>
      </c>
      <c r="J11" s="35">
        <f>VLOOKUP($A11,data!$A:$BY,73,FALSE)</f>
        <v>2.0499999999999998</v>
      </c>
      <c r="K11" s="33">
        <f>VLOOKUP($A11,data!$A:$BY,74,FALSE)</f>
        <v>25</v>
      </c>
      <c r="L11" s="35">
        <f>VLOOKUP($A11,data!$A:$BY,75,FALSE)</f>
        <v>1.85</v>
      </c>
      <c r="M11" s="33">
        <f>VLOOKUP($A11,data!$A:$BY,76,FALSE)</f>
        <v>250</v>
      </c>
      <c r="N11" s="35">
        <f>VLOOKUP($A11,data!$A:$BY,77,FALSE)</f>
        <v>1.1499999999999999</v>
      </c>
      <c r="O11" s="326"/>
      <c r="P11" s="34">
        <f t="shared" ref="P11:P24" si="0">IF(O11=0,0,IF(O11&gt;(M11-1),(N11*O11),IF(O11&gt;(K11-1),(L11*O11),IF(O11&gt;(I11-1),(J11*O11),IF(O11&gt;(G11-1),(H11*O11),F11*O11)))))</f>
        <v>0</v>
      </c>
    </row>
    <row r="12" spans="1:16" ht="49.5" customHeight="1" thickBot="1" x14ac:dyDescent="0.3">
      <c r="A12" t="s">
        <v>1339</v>
      </c>
      <c r="B12" s="231"/>
      <c r="C12" s="504"/>
      <c r="D12" s="51" t="s">
        <v>1354</v>
      </c>
      <c r="E12" s="150" t="s">
        <v>361</v>
      </c>
      <c r="F12" s="126">
        <f>VLOOKUP($A12,data!$A:$BY,69,FALSE)</f>
        <v>2.09</v>
      </c>
      <c r="G12" s="54">
        <f>VLOOKUP($A12,data!$A:$BY,70,FALSE)</f>
        <v>5</v>
      </c>
      <c r="H12" s="58">
        <f>VLOOKUP($A12,data!$A:$BY,71,FALSE)</f>
        <v>1.99</v>
      </c>
      <c r="I12" s="54">
        <f>VLOOKUP($A12,data!$A:$BY,72,FALSE)</f>
        <v>10</v>
      </c>
      <c r="J12" s="58">
        <f>VLOOKUP($A12,data!$A:$BY,73,FALSE)</f>
        <v>1.9</v>
      </c>
      <c r="K12" s="54">
        <f>VLOOKUP($A12,data!$A:$BY,74,FALSE)</f>
        <v>25</v>
      </c>
      <c r="L12" s="58">
        <f>VLOOKUP($A12,data!$A:$BY,75,FALSE)</f>
        <v>1.79</v>
      </c>
      <c r="M12" s="54">
        <f>VLOOKUP($A12,data!$A:$BY,76,FALSE)</f>
        <v>250</v>
      </c>
      <c r="N12" s="58">
        <f>VLOOKUP($A12,data!$A:$BY,77,FALSE)</f>
        <v>1.1000000000000001</v>
      </c>
      <c r="O12" s="327"/>
      <c r="P12" s="55">
        <f t="shared" si="0"/>
        <v>0</v>
      </c>
    </row>
    <row r="13" spans="1:16" ht="49.5" customHeight="1" x14ac:dyDescent="0.25">
      <c r="A13" t="s">
        <v>1340</v>
      </c>
      <c r="B13" s="220"/>
      <c r="C13" s="501" t="s">
        <v>1356</v>
      </c>
      <c r="D13" s="39" t="s">
        <v>1355</v>
      </c>
      <c r="E13" s="97" t="s">
        <v>362</v>
      </c>
      <c r="F13" s="107">
        <f>VLOOKUP($A13,data!$A:$BY,69,FALSE)</f>
        <v>2.29</v>
      </c>
      <c r="G13" s="33">
        <f>VLOOKUP($A13,data!$A:$BY,70,FALSE)</f>
        <v>5</v>
      </c>
      <c r="H13" s="35">
        <f>VLOOKUP($A13,data!$A:$BY,71,FALSE)</f>
        <v>2.19</v>
      </c>
      <c r="I13" s="33">
        <f>VLOOKUP($A13,data!$A:$BY,72,FALSE)</f>
        <v>10</v>
      </c>
      <c r="J13" s="35">
        <f>VLOOKUP($A13,data!$A:$BY,73,FALSE)</f>
        <v>2.0499999999999998</v>
      </c>
      <c r="K13" s="33">
        <f>VLOOKUP($A13,data!$A:$BY,74,FALSE)</f>
        <v>25</v>
      </c>
      <c r="L13" s="35">
        <f>VLOOKUP($A13,data!$A:$BY,75,FALSE)</f>
        <v>1.95</v>
      </c>
      <c r="M13" s="33">
        <f>VLOOKUP($A13,data!$A:$BY,76,FALSE)</f>
        <v>250</v>
      </c>
      <c r="N13" s="35">
        <f>VLOOKUP($A13,data!$A:$BY,77,FALSE)</f>
        <v>1.2</v>
      </c>
      <c r="O13" s="326"/>
      <c r="P13" s="34">
        <f t="shared" si="0"/>
        <v>0</v>
      </c>
    </row>
    <row r="14" spans="1:16" ht="49.5" customHeight="1" thickBot="1" x14ac:dyDescent="0.3">
      <c r="A14" t="s">
        <v>1341</v>
      </c>
      <c r="B14" s="231"/>
      <c r="C14" s="502"/>
      <c r="D14" s="51" t="s">
        <v>1354</v>
      </c>
      <c r="E14" s="150" t="s">
        <v>363</v>
      </c>
      <c r="F14" s="126">
        <f>VLOOKUP($A14,data!$A:$BY,69,FALSE)</f>
        <v>2.09</v>
      </c>
      <c r="G14" s="54">
        <f>VLOOKUP($A14,data!$A:$BY,70,FALSE)</f>
        <v>5</v>
      </c>
      <c r="H14" s="58">
        <f>VLOOKUP($A14,data!$A:$BY,71,FALSE)</f>
        <v>1.99</v>
      </c>
      <c r="I14" s="54">
        <f>VLOOKUP($A14,data!$A:$BY,72,FALSE)</f>
        <v>10</v>
      </c>
      <c r="J14" s="58">
        <f>VLOOKUP($A14,data!$A:$BY,73,FALSE)</f>
        <v>1.9</v>
      </c>
      <c r="K14" s="54">
        <f>VLOOKUP($A14,data!$A:$BY,74,FALSE)</f>
        <v>25</v>
      </c>
      <c r="L14" s="58">
        <f>VLOOKUP($A14,data!$A:$BY,75,FALSE)</f>
        <v>1.85</v>
      </c>
      <c r="M14" s="54">
        <f>VLOOKUP($A14,data!$A:$BY,76,FALSE)</f>
        <v>250</v>
      </c>
      <c r="N14" s="58">
        <f>VLOOKUP($A14,data!$A:$BY,77,FALSE)</f>
        <v>1.1499999999999999</v>
      </c>
      <c r="O14" s="327"/>
      <c r="P14" s="55">
        <f t="shared" si="0"/>
        <v>0</v>
      </c>
    </row>
    <row r="15" spans="1:16" ht="49.5" customHeight="1" x14ac:dyDescent="0.25">
      <c r="A15" t="s">
        <v>1342</v>
      </c>
      <c r="B15" s="220"/>
      <c r="C15" s="503" t="s">
        <v>1357</v>
      </c>
      <c r="D15" s="39" t="s">
        <v>1355</v>
      </c>
      <c r="E15" s="37" t="s">
        <v>364</v>
      </c>
      <c r="F15" s="107">
        <f>VLOOKUP($A15,data!$A:$BY,69,FALSE)</f>
        <v>2.29</v>
      </c>
      <c r="G15" s="33">
        <f>VLOOKUP($A15,data!$A:$BY,70,FALSE)</f>
        <v>5</v>
      </c>
      <c r="H15" s="34">
        <f>VLOOKUP($A15,data!$A:$BY,71,FALSE)</f>
        <v>2.19</v>
      </c>
      <c r="I15" s="33">
        <f>VLOOKUP($A15,data!$A:$BY,72,FALSE)</f>
        <v>10</v>
      </c>
      <c r="J15" s="34">
        <f>VLOOKUP($A15,data!$A:$BY,73,FALSE)</f>
        <v>2.0499999999999998</v>
      </c>
      <c r="K15" s="33">
        <f>VLOOKUP($A15,data!$A:$BY,74,FALSE)</f>
        <v>25</v>
      </c>
      <c r="L15" s="34">
        <f>VLOOKUP($A15,data!$A:$BY,75,FALSE)</f>
        <v>1.95</v>
      </c>
      <c r="M15" s="33">
        <f>VLOOKUP($A15,data!$A:$BY,76,FALSE)</f>
        <v>250</v>
      </c>
      <c r="N15" s="34">
        <f>VLOOKUP($A15,data!$A:$BY,77,FALSE)</f>
        <v>1.25</v>
      </c>
      <c r="O15" s="326"/>
      <c r="P15" s="34">
        <f t="shared" si="0"/>
        <v>0</v>
      </c>
    </row>
    <row r="16" spans="1:16" ht="49.5" customHeight="1" thickBot="1" x14ac:dyDescent="0.3">
      <c r="A16" t="s">
        <v>1343</v>
      </c>
      <c r="B16" s="231"/>
      <c r="C16" s="504"/>
      <c r="D16" s="51" t="s">
        <v>1354</v>
      </c>
      <c r="E16" s="52" t="s">
        <v>365</v>
      </c>
      <c r="F16" s="126">
        <f>VLOOKUP($A16,data!$A:$BY,69,FALSE)</f>
        <v>2.09</v>
      </c>
      <c r="G16" s="54">
        <f>VLOOKUP($A16,data!$A:$BY,70,FALSE)</f>
        <v>5</v>
      </c>
      <c r="H16" s="55">
        <f>VLOOKUP($A16,data!$A:$BY,71,FALSE)</f>
        <v>1.99</v>
      </c>
      <c r="I16" s="54">
        <f>VLOOKUP($A16,data!$A:$BY,72,FALSE)</f>
        <v>10</v>
      </c>
      <c r="J16" s="55">
        <f>VLOOKUP($A16,data!$A:$BY,73,FALSE)</f>
        <v>1.9</v>
      </c>
      <c r="K16" s="54">
        <f>VLOOKUP($A16,data!$A:$BY,74,FALSE)</f>
        <v>25</v>
      </c>
      <c r="L16" s="55">
        <f>VLOOKUP($A16,data!$A:$BY,75,FALSE)</f>
        <v>1.85</v>
      </c>
      <c r="M16" s="54">
        <f>VLOOKUP($A16,data!$A:$BY,76,FALSE)</f>
        <v>250</v>
      </c>
      <c r="N16" s="55">
        <f>VLOOKUP($A16,data!$A:$BY,77,FALSE)</f>
        <v>1.1499999999999999</v>
      </c>
      <c r="O16" s="327"/>
      <c r="P16" s="55">
        <f t="shared" si="0"/>
        <v>0</v>
      </c>
    </row>
    <row r="17" spans="1:16" ht="49.5" customHeight="1" x14ac:dyDescent="0.25">
      <c r="A17" t="s">
        <v>1345</v>
      </c>
      <c r="B17" s="220"/>
      <c r="C17" s="501" t="s">
        <v>1358</v>
      </c>
      <c r="D17" s="39" t="s">
        <v>1355</v>
      </c>
      <c r="E17" s="37" t="s">
        <v>366</v>
      </c>
      <c r="F17" s="107">
        <f>VLOOKUP($A17,data!$A:$BY,69,FALSE)</f>
        <v>2.29</v>
      </c>
      <c r="G17" s="33">
        <f>VLOOKUP($A17,data!$A:$BY,70,FALSE)</f>
        <v>10</v>
      </c>
      <c r="H17" s="34">
        <f>VLOOKUP($A17,data!$A:$BY,71,FALSE)</f>
        <v>2.19</v>
      </c>
      <c r="I17" s="33">
        <f>VLOOKUP($A17,data!$A:$BY,72,FALSE)</f>
        <v>25</v>
      </c>
      <c r="J17" s="34">
        <f>VLOOKUP($A17,data!$A:$BY,73,FALSE)</f>
        <v>2.0499999999999998</v>
      </c>
      <c r="K17" s="33">
        <f>VLOOKUP($A17,data!$A:$BY,74,FALSE)</f>
        <v>150</v>
      </c>
      <c r="L17" s="34">
        <f>VLOOKUP($A17,data!$A:$BY,75,FALSE)</f>
        <v>1.65</v>
      </c>
      <c r="M17" s="33">
        <f>VLOOKUP($A17,data!$A:$BY,76,FALSE)</f>
        <v>150</v>
      </c>
      <c r="N17" s="34">
        <f>VLOOKUP($A17,data!$A:$BY,77,FALSE)</f>
        <v>1.65</v>
      </c>
      <c r="O17" s="326"/>
      <c r="P17" s="34">
        <f t="shared" si="0"/>
        <v>0</v>
      </c>
    </row>
    <row r="18" spans="1:16" ht="49.5" customHeight="1" thickBot="1" x14ac:dyDescent="0.3">
      <c r="A18" t="s">
        <v>1346</v>
      </c>
      <c r="B18" s="231"/>
      <c r="C18" s="502"/>
      <c r="D18" s="51" t="s">
        <v>1354</v>
      </c>
      <c r="E18" s="52" t="s">
        <v>367</v>
      </c>
      <c r="F18" s="126">
        <f>VLOOKUP($A18,data!$A:$BY,69,FALSE)</f>
        <v>2.09</v>
      </c>
      <c r="G18" s="54">
        <f>VLOOKUP($A18,data!$A:$BY,70,FALSE)</f>
        <v>10</v>
      </c>
      <c r="H18" s="55">
        <f>VLOOKUP($A18,data!$A:$BY,71,FALSE)</f>
        <v>1.99</v>
      </c>
      <c r="I18" s="54">
        <f>VLOOKUP($A18,data!$A:$BY,72,FALSE)</f>
        <v>25</v>
      </c>
      <c r="J18" s="55">
        <f>VLOOKUP($A18,data!$A:$BY,73,FALSE)</f>
        <v>1.9</v>
      </c>
      <c r="K18" s="54">
        <f>VLOOKUP($A18,data!$A:$BY,74,FALSE)</f>
        <v>150</v>
      </c>
      <c r="L18" s="55">
        <f>VLOOKUP($A18,data!$A:$BY,75,FALSE)</f>
        <v>1.5</v>
      </c>
      <c r="M18" s="54">
        <f>VLOOKUP($A18,data!$A:$BY,76,FALSE)</f>
        <v>150</v>
      </c>
      <c r="N18" s="55">
        <f>VLOOKUP($A18,data!$A:$BY,77,FALSE)</f>
        <v>1.5</v>
      </c>
      <c r="O18" s="327"/>
      <c r="P18" s="55">
        <f t="shared" si="0"/>
        <v>0</v>
      </c>
    </row>
    <row r="19" spans="1:16" ht="16.5" customHeight="1" x14ac:dyDescent="0.25">
      <c r="A19" t="s">
        <v>1350</v>
      </c>
      <c r="B19" s="529"/>
      <c r="C19" s="503" t="s">
        <v>1359</v>
      </c>
      <c r="D19" s="39" t="s">
        <v>1362</v>
      </c>
      <c r="E19" s="37" t="s">
        <v>357</v>
      </c>
      <c r="F19" s="107">
        <f>VLOOKUP($A19,data!$A:$BY,69,FALSE)</f>
        <v>8.99</v>
      </c>
      <c r="G19" s="33">
        <f>VLOOKUP($A19,data!$A:$BY,70,FALSE)</f>
        <v>3</v>
      </c>
      <c r="H19" s="34">
        <f>VLOOKUP($A19,data!$A:$BY,71,FALSE)</f>
        <v>8.75</v>
      </c>
      <c r="I19" s="33">
        <f>VLOOKUP($A19,data!$A:$BY,72,FALSE)</f>
        <v>10</v>
      </c>
      <c r="J19" s="34">
        <f>VLOOKUP($A19,data!$A:$BY,73,FALSE)</f>
        <v>8.49</v>
      </c>
      <c r="K19" s="33">
        <f>VLOOKUP($A19,data!$A:$BY,74,FALSE)</f>
        <v>15</v>
      </c>
      <c r="L19" s="34">
        <f>VLOOKUP($A19,data!$A:$BY,75,FALSE)</f>
        <v>7.89</v>
      </c>
      <c r="M19" s="33">
        <f>VLOOKUP($A19,data!$A:$BY,76,FALSE)</f>
        <v>15</v>
      </c>
      <c r="N19" s="34">
        <f>VLOOKUP($A19,data!$A:$BY,77,FALSE)</f>
        <v>7.89</v>
      </c>
      <c r="O19" s="326"/>
      <c r="P19" s="34">
        <f t="shared" si="0"/>
        <v>0</v>
      </c>
    </row>
    <row r="20" spans="1:16" ht="16.5" customHeight="1" x14ac:dyDescent="0.25">
      <c r="A20" t="s">
        <v>1351</v>
      </c>
      <c r="B20" s="530"/>
      <c r="C20" s="526"/>
      <c r="D20" s="121" t="s">
        <v>1361</v>
      </c>
      <c r="E20" s="122" t="s">
        <v>356</v>
      </c>
      <c r="F20" s="123">
        <f>VLOOKUP($A20,data!$A:$BY,69,FALSE)</f>
        <v>7.49</v>
      </c>
      <c r="G20" s="124">
        <f>VLOOKUP($A20,data!$A:$BY,70,FALSE)</f>
        <v>3</v>
      </c>
      <c r="H20" s="125">
        <f>VLOOKUP($A20,data!$A:$BY,71,FALSE)</f>
        <v>6.99</v>
      </c>
      <c r="I20" s="124">
        <f>VLOOKUP($A20,data!$A:$BY,72,FALSE)</f>
        <v>5</v>
      </c>
      <c r="J20" s="125">
        <f>VLOOKUP($A20,data!$A:$BY,73,FALSE)</f>
        <v>6.49</v>
      </c>
      <c r="K20" s="124">
        <f>VLOOKUP($A20,data!$A:$BY,74,FALSE)</f>
        <v>10</v>
      </c>
      <c r="L20" s="125">
        <f>VLOOKUP($A20,data!$A:$BY,75,FALSE)</f>
        <v>5.89</v>
      </c>
      <c r="M20" s="124">
        <f>VLOOKUP($A20,data!$A:$BY,76,FALSE)</f>
        <v>25</v>
      </c>
      <c r="N20" s="125">
        <f>VLOOKUP($A20,data!$A:$BY,77,FALSE)</f>
        <v>4.75</v>
      </c>
      <c r="O20" s="332"/>
      <c r="P20" s="125">
        <f t="shared" si="0"/>
        <v>0</v>
      </c>
    </row>
    <row r="21" spans="1:16" ht="16.5" customHeight="1" thickBot="1" x14ac:dyDescent="0.3">
      <c r="A21" t="s">
        <v>1352</v>
      </c>
      <c r="B21" s="531"/>
      <c r="C21" s="504"/>
      <c r="D21" s="128" t="s">
        <v>1360</v>
      </c>
      <c r="E21" s="201" t="s">
        <v>358</v>
      </c>
      <c r="F21" s="202">
        <f>VLOOKUP($A21,data!$A:$BY,69,FALSE)</f>
        <v>8.49</v>
      </c>
      <c r="G21" s="203">
        <f>VLOOKUP($A21,data!$A:$BY,70,FALSE)</f>
        <v>3</v>
      </c>
      <c r="H21" s="204">
        <f>VLOOKUP($A21,data!$A:$BY,71,FALSE)</f>
        <v>8.1999999999999993</v>
      </c>
      <c r="I21" s="203">
        <f>VLOOKUP($A21,data!$A:$BY,72,FALSE)</f>
        <v>5</v>
      </c>
      <c r="J21" s="204">
        <f>VLOOKUP($A21,data!$A:$BY,73,FALSE)</f>
        <v>7.99</v>
      </c>
      <c r="K21" s="203">
        <f>VLOOKUP($A21,data!$A:$BY,74,FALSE)</f>
        <v>15</v>
      </c>
      <c r="L21" s="204">
        <f>VLOOKUP($A21,data!$A:$BY,75,FALSE)</f>
        <v>6.99</v>
      </c>
      <c r="M21" s="203">
        <f>VLOOKUP($A21,data!$A:$BY,76,FALSE)</f>
        <v>30</v>
      </c>
      <c r="N21" s="204">
        <f>VLOOKUP($A21,data!$A:$BY,77,FALSE)</f>
        <v>5.85</v>
      </c>
      <c r="O21" s="358"/>
      <c r="P21" s="197">
        <f t="shared" si="0"/>
        <v>0</v>
      </c>
    </row>
    <row r="22" spans="1:16" ht="49.5" customHeight="1" x14ac:dyDescent="0.25">
      <c r="A22" t="s">
        <v>1344</v>
      </c>
      <c r="B22" s="220"/>
      <c r="C22" s="501" t="s">
        <v>1365</v>
      </c>
      <c r="D22" s="39" t="s">
        <v>1363</v>
      </c>
      <c r="E22" s="37" t="s">
        <v>355</v>
      </c>
      <c r="F22" s="107">
        <f>VLOOKUP($A22,data!$A:$BY,69,FALSE)</f>
        <v>12.49</v>
      </c>
      <c r="G22" s="33">
        <f>VLOOKUP($A22,data!$A:$BY,70,FALSE)</f>
        <v>2</v>
      </c>
      <c r="H22" s="34">
        <f>VLOOKUP($A22,data!$A:$BY,71,FALSE)</f>
        <v>12</v>
      </c>
      <c r="I22" s="33">
        <f>VLOOKUP($A22,data!$A:$BY,72,FALSE)</f>
        <v>4</v>
      </c>
      <c r="J22" s="34">
        <f>VLOOKUP($A22,data!$A:$BY,73,FALSE)</f>
        <v>11.49</v>
      </c>
      <c r="K22" s="33">
        <f>VLOOKUP($A22,data!$A:$BY,74,FALSE)</f>
        <v>8</v>
      </c>
      <c r="L22" s="34">
        <f>VLOOKUP($A22,data!$A:$BY,75,FALSE)</f>
        <v>10.49</v>
      </c>
      <c r="M22" s="33">
        <f>VLOOKUP($A22,data!$A:$BY,76,FALSE)</f>
        <v>10</v>
      </c>
      <c r="N22" s="34">
        <f>VLOOKUP($A22,data!$A:$BY,77,FALSE)</f>
        <v>9.39</v>
      </c>
      <c r="O22" s="326"/>
      <c r="P22" s="34">
        <f t="shared" si="0"/>
        <v>0</v>
      </c>
    </row>
    <row r="23" spans="1:16" ht="49.5" customHeight="1" thickBot="1" x14ac:dyDescent="0.3">
      <c r="A23" t="s">
        <v>1348</v>
      </c>
      <c r="B23" s="231"/>
      <c r="C23" s="502"/>
      <c r="D23" s="51" t="s">
        <v>1364</v>
      </c>
      <c r="E23" s="52" t="s">
        <v>354</v>
      </c>
      <c r="F23" s="126">
        <f>VLOOKUP($A23,data!$A:$BY,69,FALSE)</f>
        <v>12.49</v>
      </c>
      <c r="G23" s="54">
        <f>VLOOKUP($A23,data!$A:$BY,70,FALSE)</f>
        <v>2</v>
      </c>
      <c r="H23" s="55">
        <f>VLOOKUP($A23,data!$A:$BY,71,FALSE)</f>
        <v>12</v>
      </c>
      <c r="I23" s="54">
        <f>VLOOKUP($A23,data!$A:$BY,72,FALSE)</f>
        <v>4</v>
      </c>
      <c r="J23" s="55">
        <f>VLOOKUP($A23,data!$A:$BY,73,FALSE)</f>
        <v>11.49</v>
      </c>
      <c r="K23" s="54">
        <f>VLOOKUP($A23,data!$A:$BY,74,FALSE)</f>
        <v>8</v>
      </c>
      <c r="L23" s="55">
        <f>VLOOKUP($A23,data!$A:$BY,75,FALSE)</f>
        <v>10.49</v>
      </c>
      <c r="M23" s="54">
        <f>VLOOKUP($A23,data!$A:$BY,76,FALSE)</f>
        <v>10</v>
      </c>
      <c r="N23" s="55">
        <f>VLOOKUP($A23,data!$A:$BY,77,FALSE)</f>
        <v>9.39</v>
      </c>
      <c r="O23" s="327"/>
      <c r="P23" s="55">
        <f t="shared" si="0"/>
        <v>0</v>
      </c>
    </row>
    <row r="24" spans="1:16" ht="49.5" customHeight="1" thickBot="1" x14ac:dyDescent="0.3">
      <c r="A24" t="s">
        <v>1347</v>
      </c>
      <c r="B24" s="198"/>
      <c r="C24" s="193" t="s">
        <v>1366</v>
      </c>
      <c r="D24" s="159" t="s">
        <v>1364</v>
      </c>
      <c r="E24" s="106" t="s">
        <v>359</v>
      </c>
      <c r="F24" s="160">
        <f>VLOOKUP($A24,data!$A:$BY,69,FALSE)</f>
        <v>7.49</v>
      </c>
      <c r="G24" s="112">
        <f>VLOOKUP($A24,data!$A:$BY,70,FALSE)</f>
        <v>5</v>
      </c>
      <c r="H24" s="113">
        <f>VLOOKUP($A24,data!$A:$BY,71,FALSE)</f>
        <v>6.49</v>
      </c>
      <c r="I24" s="112">
        <f>VLOOKUP($A24,data!$A:$BY,72,FALSE)</f>
        <v>10</v>
      </c>
      <c r="J24" s="113">
        <f>VLOOKUP($A24,data!$A:$BY,73,FALSE)</f>
        <v>5.99</v>
      </c>
      <c r="K24" s="112">
        <f>VLOOKUP($A24,data!$A:$BY,74,FALSE)</f>
        <v>15</v>
      </c>
      <c r="L24" s="113">
        <f>VLOOKUP($A24,data!$A:$BY,75,FALSE)</f>
        <v>5.49</v>
      </c>
      <c r="M24" s="112">
        <f>VLOOKUP($A24,data!$A:$BY,76,FALSE)</f>
        <v>30</v>
      </c>
      <c r="N24" s="113">
        <f>VLOOKUP($A24,data!$A:$BY,77,FALSE)</f>
        <v>4.99</v>
      </c>
      <c r="O24" s="329"/>
      <c r="P24" s="113">
        <f t="shared" si="0"/>
        <v>0</v>
      </c>
    </row>
    <row r="25" spans="1:16" x14ac:dyDescent="0.25">
      <c r="A25" s="234"/>
      <c r="B25" s="243"/>
      <c r="C25" s="244"/>
      <c r="D25" s="259"/>
      <c r="E25" s="259"/>
      <c r="F25" s="260"/>
      <c r="G25" s="261"/>
      <c r="H25" s="260"/>
      <c r="I25" s="261"/>
      <c r="J25" s="260"/>
      <c r="K25" s="261"/>
      <c r="L25" s="260"/>
      <c r="M25" s="261"/>
      <c r="N25" s="260"/>
      <c r="O25" s="259"/>
      <c r="P25" s="260"/>
    </row>
    <row r="26" spans="1:16" ht="49.5" customHeight="1" x14ac:dyDescent="0.25">
      <c r="A26" t="s">
        <v>1374</v>
      </c>
      <c r="B26" s="276"/>
      <c r="C26" s="525" t="s">
        <v>1379</v>
      </c>
      <c r="D26" s="104" t="s">
        <v>1355</v>
      </c>
      <c r="E26" s="105" t="s">
        <v>368</v>
      </c>
      <c r="F26" s="108">
        <f>VLOOKUP($A26,data!$A:$BY,69,FALSE)</f>
        <v>3.75</v>
      </c>
      <c r="G26" s="110">
        <f>VLOOKUP($A26,data!$A:$BY,70,FALSE)</f>
        <v>5</v>
      </c>
      <c r="H26" s="111">
        <f>VLOOKUP($A26,data!$A:$BY,71,FALSE)</f>
        <v>3.49</v>
      </c>
      <c r="I26" s="110">
        <f>VLOOKUP($A26,data!$A:$BY,72,FALSE)</f>
        <v>10</v>
      </c>
      <c r="J26" s="111">
        <f>VLOOKUP($A26,data!$A:$BY,73,FALSE)</f>
        <v>3.2</v>
      </c>
      <c r="K26" s="110">
        <f>VLOOKUP($A26,data!$A:$BY,74,FALSE)</f>
        <v>25</v>
      </c>
      <c r="L26" s="111">
        <f>VLOOKUP($A26,data!$A:$BY,75,FALSE)</f>
        <v>2.99</v>
      </c>
      <c r="M26" s="110">
        <f>VLOOKUP($A26,data!$A:$BY,76,FALSE)</f>
        <v>104</v>
      </c>
      <c r="N26" s="111">
        <f>VLOOKUP($A26,data!$A:$BY,77,FALSE)</f>
        <v>2.35</v>
      </c>
      <c r="O26" s="331"/>
      <c r="P26" s="111">
        <f>IF(O26=0,0,IF(O26&gt;(M26-1),(N26*O26),IF(O26&gt;(K26-1),(L26*O26),IF(O26&gt;(I26-1),(J26*O26),IF(O26&gt;(G26-1),(H26*O26),F26*O26)))))</f>
        <v>0</v>
      </c>
    </row>
    <row r="27" spans="1:16" ht="49.5" customHeight="1" thickBot="1" x14ac:dyDescent="0.3">
      <c r="A27" t="s">
        <v>1375</v>
      </c>
      <c r="B27" s="231"/>
      <c r="C27" s="502"/>
      <c r="D27" s="51" t="s">
        <v>1380</v>
      </c>
      <c r="E27" s="52" t="s">
        <v>369</v>
      </c>
      <c r="F27" s="126">
        <f>VLOOKUP($A27,data!$A:$BY,69,FALSE)</f>
        <v>4.1500000000000004</v>
      </c>
      <c r="G27" s="54">
        <f>VLOOKUP($A27,data!$A:$BY,70,FALSE)</f>
        <v>5</v>
      </c>
      <c r="H27" s="55">
        <f>VLOOKUP($A27,data!$A:$BY,71,FALSE)</f>
        <v>3.75</v>
      </c>
      <c r="I27" s="54">
        <f>VLOOKUP($A27,data!$A:$BY,72,FALSE)</f>
        <v>10</v>
      </c>
      <c r="J27" s="55">
        <f>VLOOKUP($A27,data!$A:$BY,73,FALSE)</f>
        <v>3.45</v>
      </c>
      <c r="K27" s="54">
        <f>VLOOKUP($A27,data!$A:$BY,74,FALSE)</f>
        <v>25</v>
      </c>
      <c r="L27" s="55">
        <f>VLOOKUP($A27,data!$A:$BY,75,FALSE)</f>
        <v>2.99</v>
      </c>
      <c r="M27" s="54">
        <f>VLOOKUP($A27,data!$A:$BY,76,FALSE)</f>
        <v>104</v>
      </c>
      <c r="N27" s="55">
        <f>VLOOKUP($A27,data!$A:$BY,77,FALSE)</f>
        <v>2.35</v>
      </c>
      <c r="O27" s="327"/>
      <c r="P27" s="55">
        <f>IF(O27=0,0,IF(O27&gt;(M27-1),(N27*O27),IF(O27&gt;(K27-1),(L27*O27),IF(O27&gt;(I27-1),(J27*O27),IF(O27&gt;(G27-1),(H27*O27),F27*O27)))))</f>
        <v>0</v>
      </c>
    </row>
    <row r="28" spans="1:16" ht="49.5" customHeight="1" x14ac:dyDescent="0.25">
      <c r="A28" t="s">
        <v>1376</v>
      </c>
      <c r="B28" s="220"/>
      <c r="C28" s="522" t="s">
        <v>1381</v>
      </c>
      <c r="D28" s="39" t="s">
        <v>1355</v>
      </c>
      <c r="E28" s="37" t="s">
        <v>370</v>
      </c>
      <c r="F28" s="107">
        <f>VLOOKUP($A28,data!$A:$BY,69,FALSE)</f>
        <v>3.75</v>
      </c>
      <c r="G28" s="33">
        <f>VLOOKUP($A28,data!$A:$BY,70,FALSE)</f>
        <v>5</v>
      </c>
      <c r="H28" s="34">
        <f>VLOOKUP($A28,data!$A:$BY,71,FALSE)</f>
        <v>3.49</v>
      </c>
      <c r="I28" s="33">
        <f>VLOOKUP($A28,data!$A:$BY,72,FALSE)</f>
        <v>10</v>
      </c>
      <c r="J28" s="34">
        <f>VLOOKUP($A28,data!$A:$BY,73,FALSE)</f>
        <v>3.2</v>
      </c>
      <c r="K28" s="33">
        <f>VLOOKUP($A28,data!$A:$BY,74,FALSE)</f>
        <v>25</v>
      </c>
      <c r="L28" s="34">
        <f>VLOOKUP($A28,data!$A:$BY,75,FALSE)</f>
        <v>2.99</v>
      </c>
      <c r="M28" s="33">
        <f>VLOOKUP($A28,data!$A:$BY,76,FALSE)</f>
        <v>110</v>
      </c>
      <c r="N28" s="34">
        <f>VLOOKUP($A28,data!$A:$BY,77,FALSE)</f>
        <v>2.35</v>
      </c>
      <c r="O28" s="326"/>
      <c r="P28" s="34">
        <f>IF(O28=0,0,IF(O28&gt;(M28-1),(N28*O28),IF(O28&gt;(K28-1),(L28*O28),IF(O28&gt;(I28-1),(J28*O28),IF(O28&gt;(G28-1),(H28*O28),F28*O28)))))</f>
        <v>0</v>
      </c>
    </row>
    <row r="29" spans="1:16" ht="49.5" customHeight="1" thickBot="1" x14ac:dyDescent="0.3">
      <c r="A29" t="s">
        <v>1377</v>
      </c>
      <c r="B29" s="231"/>
      <c r="C29" s="523"/>
      <c r="D29" s="51" t="s">
        <v>1380</v>
      </c>
      <c r="E29" s="52" t="s">
        <v>371</v>
      </c>
      <c r="F29" s="126">
        <f>VLOOKUP($A29,data!$A:$BY,69,FALSE)</f>
        <v>4.99</v>
      </c>
      <c r="G29" s="54">
        <f>VLOOKUP($A29,data!$A:$BY,70,FALSE)</f>
        <v>5</v>
      </c>
      <c r="H29" s="55">
        <f>VLOOKUP($A29,data!$A:$BY,71,FALSE)</f>
        <v>4.6500000000000004</v>
      </c>
      <c r="I29" s="54">
        <f>VLOOKUP($A29,data!$A:$BY,72,FALSE)</f>
        <v>10</v>
      </c>
      <c r="J29" s="55">
        <f>VLOOKUP($A29,data!$A:$BY,73,FALSE)</f>
        <v>3.65</v>
      </c>
      <c r="K29" s="54">
        <f>VLOOKUP($A29,data!$A:$BY,74,FALSE)</f>
        <v>25</v>
      </c>
      <c r="L29" s="55">
        <f>VLOOKUP($A29,data!$A:$BY,75,FALSE)</f>
        <v>3.25</v>
      </c>
      <c r="M29" s="54">
        <f>VLOOKUP($A29,data!$A:$BY,76,FALSE)</f>
        <v>110</v>
      </c>
      <c r="N29" s="55">
        <f>VLOOKUP($A29,data!$A:$BY,77,FALSE)</f>
        <v>2.6</v>
      </c>
      <c r="O29" s="327"/>
      <c r="P29" s="55">
        <f>IF(O29=0,0,IF(O29&gt;(M29-1),(N29*O29),IF(O29&gt;(K29-1),(L29*O29),IF(O29&gt;(I29-1),(J29*O29),IF(O29&gt;(G29-1),(H29*O29),F29*O29)))))</f>
        <v>0</v>
      </c>
    </row>
    <row r="30" spans="1:16" ht="15.75" thickBot="1" x14ac:dyDescent="0.3">
      <c r="A30" s="234"/>
      <c r="B30" s="270"/>
      <c r="C30" s="258"/>
      <c r="D30" s="254"/>
      <c r="E30" s="254"/>
      <c r="F30" s="255"/>
      <c r="G30" s="256"/>
      <c r="H30" s="255"/>
      <c r="I30" s="256"/>
      <c r="J30" s="255"/>
      <c r="K30" s="256"/>
      <c r="L30" s="255"/>
      <c r="M30" s="256"/>
      <c r="N30" s="255"/>
      <c r="O30" s="254"/>
      <c r="P30" s="255"/>
    </row>
    <row r="31" spans="1:16" ht="49.5" customHeight="1" x14ac:dyDescent="0.25">
      <c r="A31" t="s">
        <v>1382</v>
      </c>
      <c r="B31" s="220"/>
      <c r="C31" s="522" t="s">
        <v>1123</v>
      </c>
      <c r="D31" s="194" t="s">
        <v>1393</v>
      </c>
      <c r="E31" s="37" t="s">
        <v>372</v>
      </c>
      <c r="F31" s="107">
        <f>VLOOKUP($A31,data!$A:$BY,69,FALSE)</f>
        <v>1.35</v>
      </c>
      <c r="G31" s="33">
        <f>VLOOKUP($A31,data!$A:$BY,70,FALSE)</f>
        <v>6</v>
      </c>
      <c r="H31" s="34">
        <f>VLOOKUP($A31,data!$A:$BY,71,FALSE)</f>
        <v>1.3</v>
      </c>
      <c r="I31" s="33">
        <f>VLOOKUP($A31,data!$A:$BY,72,FALSE)</f>
        <v>15</v>
      </c>
      <c r="J31" s="34">
        <f>VLOOKUP($A31,data!$A:$BY,73,FALSE)</f>
        <v>1.25</v>
      </c>
      <c r="K31" s="33">
        <f>VLOOKUP($A31,data!$A:$BY,74,FALSE)</f>
        <v>25</v>
      </c>
      <c r="L31" s="34">
        <f>VLOOKUP($A31,data!$A:$BY,75,FALSE)</f>
        <v>1.2</v>
      </c>
      <c r="M31" s="33">
        <f>VLOOKUP($A31,data!$A:$BY,76,FALSE)</f>
        <v>250</v>
      </c>
      <c r="N31" s="34">
        <f>VLOOKUP($A31,data!$A:$BY,77,FALSE)</f>
        <v>0.85</v>
      </c>
      <c r="O31" s="326"/>
      <c r="P31" s="34">
        <f>IF(O31=0,0,IF(O31&gt;(M31-1),(N31*O31),IF(O31&gt;(K31-1),(L31*O31),IF(O31&gt;(I31-1),(J31*O31),IF(O31&gt;(G31-1),(H31*O31),F31*O31)))))</f>
        <v>0</v>
      </c>
    </row>
    <row r="32" spans="1:16" ht="49.5" customHeight="1" thickBot="1" x14ac:dyDescent="0.3">
      <c r="A32" t="s">
        <v>1383</v>
      </c>
      <c r="B32" s="231"/>
      <c r="C32" s="523"/>
      <c r="D32" s="183" t="s">
        <v>1394</v>
      </c>
      <c r="E32" s="52" t="s">
        <v>373</v>
      </c>
      <c r="F32" s="126">
        <f>VLOOKUP($A32,data!$A:$BY,69,FALSE)</f>
        <v>1.79</v>
      </c>
      <c r="G32" s="54">
        <f>VLOOKUP($A32,data!$A:$BY,70,FALSE)</f>
        <v>6</v>
      </c>
      <c r="H32" s="55">
        <f>VLOOKUP($A32,data!$A:$BY,71,FALSE)</f>
        <v>1.65</v>
      </c>
      <c r="I32" s="54">
        <f>VLOOKUP($A32,data!$A:$BY,72,FALSE)</f>
        <v>15</v>
      </c>
      <c r="J32" s="55">
        <f>VLOOKUP($A32,data!$A:$BY,73,FALSE)</f>
        <v>1.49</v>
      </c>
      <c r="K32" s="54">
        <f>VLOOKUP($A32,data!$A:$BY,74,FALSE)</f>
        <v>50</v>
      </c>
      <c r="L32" s="55">
        <f>VLOOKUP($A32,data!$A:$BY,75,FALSE)</f>
        <v>1.35</v>
      </c>
      <c r="M32" s="54">
        <f>VLOOKUP($A32,data!$A:$BY,76,FALSE)</f>
        <v>250</v>
      </c>
      <c r="N32" s="55">
        <f>VLOOKUP($A32,data!$A:$BY,77,FALSE)</f>
        <v>1</v>
      </c>
      <c r="O32" s="327"/>
      <c r="P32" s="55">
        <f>IF(O32=0,0,IF(O32&gt;(M32-1),(N32*O32),IF(O32&gt;(K32-1),(L32*O32),IF(O32&gt;(I32-1),(J32*O32),IF(O32&gt;(G32-1),(H32*O32),F32*O32)))))</f>
        <v>0</v>
      </c>
    </row>
    <row r="33" spans="1:19" ht="49.5" customHeight="1" x14ac:dyDescent="0.25">
      <c r="A33" t="s">
        <v>1384</v>
      </c>
      <c r="B33" s="220"/>
      <c r="C33" s="501" t="s">
        <v>1395</v>
      </c>
      <c r="D33" s="194" t="s">
        <v>1397</v>
      </c>
      <c r="E33" s="37" t="s">
        <v>396</v>
      </c>
      <c r="F33" s="107">
        <f>VLOOKUP($A33,data!$A:$BY,69,FALSE)</f>
        <v>1.19</v>
      </c>
      <c r="G33" s="33">
        <f>VLOOKUP($A33,data!$A:$BY,70,FALSE)</f>
        <v>5</v>
      </c>
      <c r="H33" s="34">
        <f>VLOOKUP($A33,data!$A:$BY,71,FALSE)</f>
        <v>1.05</v>
      </c>
      <c r="I33" s="33">
        <f>VLOOKUP($A33,data!$A:$BY,72,FALSE)</f>
        <v>10</v>
      </c>
      <c r="J33" s="34">
        <f>VLOOKUP($A33,data!$A:$BY,73,FALSE)</f>
        <v>0.99</v>
      </c>
      <c r="K33" s="33">
        <f>VLOOKUP($A33,data!$A:$BY,74,FALSE)</f>
        <v>50</v>
      </c>
      <c r="L33" s="34">
        <f>VLOOKUP($A33,data!$A:$BY,75,FALSE)</f>
        <v>0.65</v>
      </c>
      <c r="M33" s="33">
        <f>VLOOKUP($A33,data!$A:$BY,76,FALSE)</f>
        <v>100</v>
      </c>
      <c r="N33" s="34">
        <f>VLOOKUP($A33,data!$A:$BY,77,FALSE)</f>
        <v>0.55000000000000004</v>
      </c>
      <c r="O33" s="326"/>
      <c r="P33" s="34">
        <f>IF(O33=0,0,IF(O33&gt;(M33-1),(N33*O33),IF(O33&gt;(K33-1),(L33*O33),IF(O33&gt;(I33-1),(J33*O33),IF(O33&gt;(G33-1),(H33*O33),F33*O33)))))</f>
        <v>0</v>
      </c>
    </row>
    <row r="34" spans="1:19" ht="49.5" customHeight="1" thickBot="1" x14ac:dyDescent="0.3">
      <c r="A34" t="s">
        <v>1385</v>
      </c>
      <c r="B34" s="231"/>
      <c r="C34" s="502"/>
      <c r="D34" s="183" t="s">
        <v>1396</v>
      </c>
      <c r="E34" s="52" t="s">
        <v>394</v>
      </c>
      <c r="F34" s="126">
        <f>VLOOKUP($A34,data!$A:$BY,69,FALSE)</f>
        <v>1.85</v>
      </c>
      <c r="G34" s="54">
        <f>VLOOKUP($A34,data!$A:$BY,70,FALSE)</f>
        <v>5</v>
      </c>
      <c r="H34" s="55">
        <f>VLOOKUP($A34,data!$A:$BY,71,FALSE)</f>
        <v>1.65</v>
      </c>
      <c r="I34" s="54">
        <f>VLOOKUP($A34,data!$A:$BY,72,FALSE)</f>
        <v>10</v>
      </c>
      <c r="J34" s="55">
        <f>VLOOKUP($A34,data!$A:$BY,73,FALSE)</f>
        <v>1.49</v>
      </c>
      <c r="K34" s="54">
        <f>VLOOKUP($A34,data!$A:$BY,74,FALSE)</f>
        <v>50</v>
      </c>
      <c r="L34" s="55">
        <f>VLOOKUP($A34,data!$A:$BY,75,FALSE)</f>
        <v>1.35</v>
      </c>
      <c r="M34" s="54">
        <f>VLOOKUP($A34,data!$A:$BY,76,FALSE)</f>
        <v>100</v>
      </c>
      <c r="N34" s="55">
        <f>VLOOKUP($A34,data!$A:$BY,77,FALSE)</f>
        <v>1.19</v>
      </c>
      <c r="O34" s="327"/>
      <c r="P34" s="55">
        <f>IF(O34=0,0,IF(O34&gt;(M34-1),(N34*O34),IF(O34&gt;(K34-1),(L34*O34),IF(O34&gt;(I34-1),(J34*O34),IF(O34&gt;(G34-1),(H34*O34),F34*O34)))))</f>
        <v>0</v>
      </c>
    </row>
    <row r="35" spans="1:19" ht="15.75" thickBot="1" x14ac:dyDescent="0.3">
      <c r="A35" s="234"/>
      <c r="B35" s="243"/>
      <c r="C35" s="244"/>
      <c r="D35" s="259"/>
      <c r="E35" s="259"/>
      <c r="F35" s="260"/>
      <c r="G35" s="261"/>
      <c r="H35" s="260"/>
      <c r="I35" s="261"/>
      <c r="J35" s="260"/>
      <c r="K35" s="261"/>
      <c r="L35" s="260"/>
      <c r="M35" s="261"/>
      <c r="N35" s="260"/>
      <c r="O35" s="259"/>
      <c r="P35" s="260"/>
    </row>
    <row r="36" spans="1:19" ht="49.5" customHeight="1" x14ac:dyDescent="0.25">
      <c r="A36" t="s">
        <v>1386</v>
      </c>
      <c r="B36" s="205"/>
      <c r="C36" s="215" t="s">
        <v>1116</v>
      </c>
      <c r="D36" s="46" t="s">
        <v>1398</v>
      </c>
      <c r="E36" s="47" t="s">
        <v>350</v>
      </c>
      <c r="F36" s="48">
        <f>VLOOKUP($A36,data!$A:$BY,69,FALSE)</f>
        <v>4.55</v>
      </c>
      <c r="G36" s="49">
        <f>VLOOKUP($A36,data!$A:$BY,70,FALSE)</f>
        <v>2</v>
      </c>
      <c r="H36" s="50">
        <f>VLOOKUP($A36,data!$A:$BY,71,FALSE)</f>
        <v>4.25</v>
      </c>
      <c r="I36" s="49">
        <f>VLOOKUP($A36,data!$A:$BY,72,FALSE)</f>
        <v>5</v>
      </c>
      <c r="J36" s="50">
        <f>VLOOKUP($A36,data!$A:$BY,73,FALSE)</f>
        <v>3.99</v>
      </c>
      <c r="K36" s="49">
        <f>VLOOKUP($A36,data!$A:$BY,74,FALSE)</f>
        <v>10</v>
      </c>
      <c r="L36" s="50">
        <f>VLOOKUP($A36,data!$A:$BY,75,FALSE)</f>
        <v>3.35</v>
      </c>
      <c r="M36" s="49">
        <f>VLOOKUP($A36,data!$A:$BY,76,FALSE)</f>
        <v>32</v>
      </c>
      <c r="N36" s="50">
        <f>VLOOKUP($A36,data!$A:$BY,77,FALSE)</f>
        <v>2.79</v>
      </c>
      <c r="O36" s="330"/>
      <c r="P36" s="50">
        <f>IF(O36=0,0,IF(O36&gt;(M36-1),(N36*O36),IF(O36&gt;(K36-1),(L36*O36),IF(O36&gt;(I36-1),(J36*O36),IF(O36&gt;(G36-1),(H36*O36),F36*O36)))))</f>
        <v>0</v>
      </c>
    </row>
    <row r="37" spans="1:19" ht="49.5" customHeight="1" x14ac:dyDescent="0.25">
      <c r="A37" t="s">
        <v>1387</v>
      </c>
      <c r="B37" s="162"/>
      <c r="C37" s="218" t="s">
        <v>1107</v>
      </c>
      <c r="D37" s="104" t="s">
        <v>1398</v>
      </c>
      <c r="E37" s="105" t="s">
        <v>352</v>
      </c>
      <c r="F37" s="163">
        <f>VLOOKUP($A37,data!$A:$BY,69,FALSE)</f>
        <v>16.989999999999998</v>
      </c>
      <c r="G37" s="110">
        <f>VLOOKUP($A37,data!$A:$BY,70,FALSE)</f>
        <v>1</v>
      </c>
      <c r="H37" s="111">
        <f>VLOOKUP($A37,data!$A:$BY,71,FALSE)</f>
        <v>16.989999999999998</v>
      </c>
      <c r="I37" s="110">
        <f>VLOOKUP($A37,data!$A:$BY,72,FALSE)</f>
        <v>1</v>
      </c>
      <c r="J37" s="111">
        <f>VLOOKUP($A37,data!$A:$BY,73,FALSE)</f>
        <v>16.989999999999998</v>
      </c>
      <c r="K37" s="110">
        <f>VLOOKUP($A37,data!$A:$BY,74,FALSE)</f>
        <v>1</v>
      </c>
      <c r="L37" s="111">
        <f>VLOOKUP($A37,data!$A:$BY,75,FALSE)</f>
        <v>16.989999999999998</v>
      </c>
      <c r="M37" s="110">
        <f>VLOOKUP($A37,data!$A:$BY,76,FALSE)</f>
        <v>1</v>
      </c>
      <c r="N37" s="111">
        <f>VLOOKUP($A37,data!$A:$BY,77,FALSE)</f>
        <v>16.989999999999998</v>
      </c>
      <c r="O37" s="331"/>
      <c r="P37" s="111">
        <f t="shared" ref="P37:P39" si="1">IF(O37=0,0,IF(O37&gt;(M37-1),(N37*O37),IF(O37&gt;(K37-1),(L37*O37),IF(O37&gt;(I37-1),(J37*O37),IF(O37&gt;(G37-1),(H37*O37),F37*O37)))))</f>
        <v>0</v>
      </c>
    </row>
    <row r="38" spans="1:19" ht="49.5" customHeight="1" x14ac:dyDescent="0.25">
      <c r="A38" t="s">
        <v>1388</v>
      </c>
      <c r="B38" s="162"/>
      <c r="C38" s="149" t="s">
        <v>1147</v>
      </c>
      <c r="D38" s="121" t="s">
        <v>1398</v>
      </c>
      <c r="E38" s="122" t="s">
        <v>351</v>
      </c>
      <c r="F38" s="168">
        <f>VLOOKUP($A38,data!$A:$BY,69,FALSE)</f>
        <v>16.989999999999998</v>
      </c>
      <c r="G38" s="124">
        <f>VLOOKUP($A38,data!$A:$BY,70,FALSE)</f>
        <v>2</v>
      </c>
      <c r="H38" s="125">
        <f>VLOOKUP($A38,data!$A:$BY,71,FALSE)</f>
        <v>16.149999999999999</v>
      </c>
      <c r="I38" s="124">
        <f>VLOOKUP($A38,data!$A:$BY,72,FALSE)</f>
        <v>4</v>
      </c>
      <c r="J38" s="125">
        <f>VLOOKUP($A38,data!$A:$BY,73,FALSE)</f>
        <v>15.49</v>
      </c>
      <c r="K38" s="124">
        <f>VLOOKUP($A38,data!$A:$BY,74,FALSE)</f>
        <v>6</v>
      </c>
      <c r="L38" s="125">
        <f>VLOOKUP($A38,data!$A:$BY,75,FALSE)</f>
        <v>14.99</v>
      </c>
      <c r="M38" s="124">
        <f>VLOOKUP($A38,data!$A:$BY,76,FALSE)</f>
        <v>10</v>
      </c>
      <c r="N38" s="125">
        <f>VLOOKUP($A38,data!$A:$BY,77,FALSE)</f>
        <v>14.15</v>
      </c>
      <c r="O38" s="332"/>
      <c r="P38" s="125">
        <f t="shared" si="1"/>
        <v>0</v>
      </c>
    </row>
    <row r="39" spans="1:19" ht="49.5" customHeight="1" thickBot="1" x14ac:dyDescent="0.3">
      <c r="A39" t="s">
        <v>1349</v>
      </c>
      <c r="B39" s="206"/>
      <c r="C39" s="193" t="s">
        <v>1389</v>
      </c>
      <c r="D39" s="159" t="s">
        <v>1398</v>
      </c>
      <c r="E39" s="106" t="s">
        <v>353</v>
      </c>
      <c r="F39" s="160">
        <f>VLOOKUP($A39,data!$A:$BY,69,FALSE)</f>
        <v>9.99</v>
      </c>
      <c r="G39" s="112">
        <f>VLOOKUP($A39,data!$A:$BY,70,FALSE)</f>
        <v>2</v>
      </c>
      <c r="H39" s="113">
        <f>VLOOKUP($A39,data!$A:$BY,71,FALSE)</f>
        <v>8.99</v>
      </c>
      <c r="I39" s="112">
        <f>VLOOKUP($A39,data!$A:$BY,72,FALSE)</f>
        <v>5</v>
      </c>
      <c r="J39" s="113">
        <f>VLOOKUP($A39,data!$A:$BY,73,FALSE)</f>
        <v>8.49</v>
      </c>
      <c r="K39" s="112">
        <f>VLOOKUP($A39,data!$A:$BY,74,FALSE)</f>
        <v>10</v>
      </c>
      <c r="L39" s="113">
        <f>VLOOKUP($A39,data!$A:$BY,75,FALSE)</f>
        <v>7.99</v>
      </c>
      <c r="M39" s="112">
        <f>VLOOKUP($A39,data!$A:$BY,76,FALSE)</f>
        <v>20</v>
      </c>
      <c r="N39" s="113">
        <f>VLOOKUP($A39,data!$A:$BY,77,FALSE)</f>
        <v>7.09</v>
      </c>
      <c r="O39" s="329"/>
      <c r="P39" s="113">
        <f t="shared" si="1"/>
        <v>0</v>
      </c>
    </row>
    <row r="40" spans="1:19" ht="15.75" thickBot="1" x14ac:dyDescent="0.3">
      <c r="C40" s="182"/>
    </row>
    <row r="41" spans="1:19" ht="49.5" customHeight="1" x14ac:dyDescent="0.25">
      <c r="A41" t="s">
        <v>1390</v>
      </c>
      <c r="B41" s="401"/>
      <c r="C41" s="503" t="s">
        <v>1401</v>
      </c>
      <c r="D41" s="232" t="s">
        <v>1399</v>
      </c>
      <c r="E41" s="115" t="s">
        <v>611</v>
      </c>
      <c r="F41" s="117">
        <f>VLOOKUP($A41,data!$A:$BY,69,FALSE)</f>
        <v>9.7899999999999991</v>
      </c>
      <c r="G41" s="118">
        <f>VLOOKUP($A41,data!$A:$BY,70,FALSE)</f>
        <v>2</v>
      </c>
      <c r="H41" s="119">
        <f>VLOOKUP($A41,data!$A:$BY,71,FALSE)</f>
        <v>8.99</v>
      </c>
      <c r="I41" s="118">
        <f>VLOOKUP($A41,data!$A:$BY,72,FALSE)</f>
        <v>5</v>
      </c>
      <c r="J41" s="119">
        <f>VLOOKUP($A41,data!$A:$BY,73,FALSE)</f>
        <v>8.49</v>
      </c>
      <c r="K41" s="118">
        <f>VLOOKUP($A41,data!$A:$BY,74,FALSE)</f>
        <v>10</v>
      </c>
      <c r="L41" s="119">
        <f>VLOOKUP($A41,data!$A:$BY,75,FALSE)</f>
        <v>7.49</v>
      </c>
      <c r="M41" s="118">
        <f>VLOOKUP($A41,data!$A:$BY,76,FALSE)</f>
        <v>25</v>
      </c>
      <c r="N41" s="119">
        <f>VLOOKUP($A41,data!$A:$BY,77,FALSE)</f>
        <v>6.25</v>
      </c>
      <c r="O41" s="344"/>
      <c r="P41" s="119">
        <f t="shared" ref="P41:P43" si="2">IF(O41=0,0,IF(O41&gt;(M41-1),(N41*O41),IF(O41&gt;(K41-1),(L41*O41),IF(O41&gt;(I41-1),(J41*O41),IF(O41&gt;(G41-1),(H41*O41),F41*O41)))))</f>
        <v>0</v>
      </c>
    </row>
    <row r="42" spans="1:19" ht="49.5" customHeight="1" x14ac:dyDescent="0.25">
      <c r="A42" t="s">
        <v>1391</v>
      </c>
      <c r="B42" s="162"/>
      <c r="C42" s="526"/>
      <c r="D42" s="218" t="s">
        <v>1402</v>
      </c>
      <c r="E42" s="105" t="s">
        <v>397</v>
      </c>
      <c r="F42" s="163">
        <f>VLOOKUP($A42,data!$A:$BY,69,FALSE)</f>
        <v>10.49</v>
      </c>
      <c r="G42" s="110">
        <f>VLOOKUP($A42,data!$A:$BY,70,FALSE)</f>
        <v>2</v>
      </c>
      <c r="H42" s="111">
        <f>VLOOKUP($A42,data!$A:$BY,71,FALSE)</f>
        <v>8.19</v>
      </c>
      <c r="I42" s="110">
        <f>VLOOKUP($A42,data!$A:$BY,72,FALSE)</f>
        <v>5</v>
      </c>
      <c r="J42" s="111">
        <f>VLOOKUP($A42,data!$A:$BY,73,FALSE)</f>
        <v>7.99</v>
      </c>
      <c r="K42" s="110">
        <f>VLOOKUP($A42,data!$A:$BY,74,FALSE)</f>
        <v>10</v>
      </c>
      <c r="L42" s="111">
        <f>VLOOKUP($A42,data!$A:$BY,75,FALSE)</f>
        <v>7.49</v>
      </c>
      <c r="M42" s="110">
        <f>VLOOKUP($A42,data!$A:$BY,76,FALSE)</f>
        <v>15</v>
      </c>
      <c r="N42" s="111">
        <f>VLOOKUP($A42,data!$A:$BY,77,FALSE)</f>
        <v>7.49</v>
      </c>
      <c r="O42" s="331"/>
      <c r="P42" s="111">
        <f t="shared" si="2"/>
        <v>0</v>
      </c>
    </row>
    <row r="43" spans="1:19" ht="49.5" customHeight="1" thickBot="1" x14ac:dyDescent="0.3">
      <c r="A43" t="s">
        <v>1392</v>
      </c>
      <c r="B43" s="402"/>
      <c r="C43" s="504"/>
      <c r="D43" s="233" t="s">
        <v>1400</v>
      </c>
      <c r="E43" s="277" t="s">
        <v>395</v>
      </c>
      <c r="F43" s="161">
        <f>VLOOKUP($A43,data!$A:$BY,69,FALSE)</f>
        <v>7.49</v>
      </c>
      <c r="G43" s="273">
        <f>VLOOKUP($A43,data!$A:$BY,70,FALSE)</f>
        <v>2</v>
      </c>
      <c r="H43" s="274">
        <f>VLOOKUP($A43,data!$A:$BY,71,FALSE)</f>
        <v>7.15</v>
      </c>
      <c r="I43" s="273">
        <f>VLOOKUP($A43,data!$A:$BY,72,FALSE)</f>
        <v>5</v>
      </c>
      <c r="J43" s="274">
        <f>VLOOKUP($A43,data!$A:$BY,73,FALSE)</f>
        <v>6.75</v>
      </c>
      <c r="K43" s="273">
        <f>VLOOKUP($A43,data!$A:$BY,74,FALSE)</f>
        <v>14</v>
      </c>
      <c r="L43" s="274">
        <f>VLOOKUP($A43,data!$A:$BY,75,FALSE)</f>
        <v>5.99</v>
      </c>
      <c r="M43" s="273">
        <f>VLOOKUP($A43,data!$A:$BY,76,FALSE)</f>
        <v>28</v>
      </c>
      <c r="N43" s="274">
        <f>VLOOKUP($A43,data!$A:$BY,77,FALSE)</f>
        <v>4.6500000000000004</v>
      </c>
      <c r="O43" s="359"/>
      <c r="P43" s="274">
        <f t="shared" si="2"/>
        <v>0</v>
      </c>
    </row>
    <row r="44" spans="1:19" ht="15.75" thickBot="1" x14ac:dyDescent="0.3">
      <c r="A44" s="234"/>
      <c r="B44" s="269"/>
      <c r="C44" s="146"/>
      <c r="D44" s="147"/>
      <c r="E44" s="147"/>
      <c r="F44" s="64"/>
      <c r="G44" s="148"/>
      <c r="H44" s="64"/>
      <c r="I44" s="148"/>
      <c r="J44" s="64"/>
      <c r="K44" s="148"/>
      <c r="L44" s="64"/>
      <c r="M44" s="148"/>
      <c r="N44" s="64"/>
      <c r="O44" s="147"/>
      <c r="P44" s="64"/>
    </row>
    <row r="45" spans="1:19" ht="49.5" customHeight="1" x14ac:dyDescent="0.25">
      <c r="A45" t="s">
        <v>1403</v>
      </c>
      <c r="B45" s="401"/>
      <c r="C45" s="515" t="s">
        <v>1406</v>
      </c>
      <c r="D45" s="462" t="s">
        <v>1407</v>
      </c>
      <c r="E45" s="37" t="s">
        <v>389</v>
      </c>
      <c r="F45" s="32">
        <f>VLOOKUP($A45,data!$A:$BY,69,FALSE)</f>
        <v>9.99</v>
      </c>
      <c r="G45" s="33">
        <f>VLOOKUP($A45,data!$A:$BY,70,FALSE)</f>
        <v>2</v>
      </c>
      <c r="H45" s="34">
        <f>VLOOKUP($A45,data!$A:$BY,71,FALSE)</f>
        <v>6.74</v>
      </c>
      <c r="I45" s="33">
        <f>VLOOKUP($A45,data!$A:$BY,72,FALSE)</f>
        <v>10</v>
      </c>
      <c r="J45" s="34">
        <f>VLOOKUP($A45,data!$A:$BY,73,FALSE)</f>
        <v>6.65</v>
      </c>
      <c r="K45" s="33">
        <f>VLOOKUP($A45,data!$A:$BY,74,FALSE)</f>
        <v>24</v>
      </c>
      <c r="L45" s="34">
        <f>VLOOKUP($A45,data!$A:$BY,75,FALSE)</f>
        <v>6.25</v>
      </c>
      <c r="M45" s="33">
        <f>VLOOKUP($A45,data!$A:$BY,76,FALSE)</f>
        <v>24</v>
      </c>
      <c r="N45" s="34">
        <f>VLOOKUP($A45,data!$A:$BY,77,FALSE)</f>
        <v>6.25</v>
      </c>
      <c r="O45" s="326"/>
      <c r="P45" s="34">
        <f t="shared" ref="P45" si="3">IF(O45=0,0,IF(O45&gt;(M45-1),(N45*O45),IF(O45&gt;(K45-1),(L45*O45),IF(O45&gt;(I45-1),(J45*O45),IF(O45&gt;(G45-1),(H45*O45),F45*O45)))))</f>
        <v>0</v>
      </c>
      <c r="S45" s="94"/>
    </row>
    <row r="46" spans="1:19" ht="49.5" customHeight="1" thickBot="1" x14ac:dyDescent="0.3">
      <c r="A46" t="s">
        <v>1404</v>
      </c>
      <c r="B46" s="402"/>
      <c r="C46" s="527"/>
      <c r="D46" s="185" t="s">
        <v>1408</v>
      </c>
      <c r="E46" s="122" t="s">
        <v>385</v>
      </c>
      <c r="F46" s="168">
        <f>VLOOKUP($A46,data!$A:$BY,69,FALSE)</f>
        <v>9.99</v>
      </c>
      <c r="G46" s="124">
        <f>VLOOKUP($A46,data!$A:$BY,70,FALSE)</f>
        <v>2</v>
      </c>
      <c r="H46" s="125">
        <f>VLOOKUP($A46,data!$A:$BY,71,FALSE)</f>
        <v>6.74</v>
      </c>
      <c r="I46" s="124">
        <f>VLOOKUP($A46,data!$A:$BY,72,FALSE)</f>
        <v>10</v>
      </c>
      <c r="J46" s="125">
        <f>VLOOKUP($A46,data!$A:$BY,73,FALSE)</f>
        <v>6.65</v>
      </c>
      <c r="K46" s="124">
        <f>VLOOKUP($A46,data!$A:$BY,74,FALSE)</f>
        <v>24</v>
      </c>
      <c r="L46" s="125">
        <f>VLOOKUP($A46,data!$A:$BY,75,FALSE)</f>
        <v>6.25</v>
      </c>
      <c r="M46" s="124">
        <f>VLOOKUP($A46,data!$A:$BY,76,FALSE)</f>
        <v>24</v>
      </c>
      <c r="N46" s="125">
        <f>VLOOKUP($A46,data!$A:$BY,77,FALSE)</f>
        <v>6.25</v>
      </c>
      <c r="O46" s="332"/>
      <c r="P46" s="125">
        <f t="shared" ref="P46:P52" si="4">IF(O46=0,0,IF(O46&gt;(M46-1),(N46*O46),IF(O46&gt;(K46-1),(L46*O46),IF(O46&gt;(I46-1),(J46*O46),IF(O46&gt;(G46-1),(H46*O46),F46*O46)))))</f>
        <v>0</v>
      </c>
      <c r="S46" s="94"/>
    </row>
    <row r="47" spans="1:19" ht="55.5" customHeight="1" thickBot="1" x14ac:dyDescent="0.3">
      <c r="A47" t="s">
        <v>1405</v>
      </c>
      <c r="B47" s="206"/>
      <c r="C47" s="463" t="s">
        <v>1406</v>
      </c>
      <c r="D47" s="222" t="s">
        <v>1917</v>
      </c>
      <c r="E47" s="62" t="s">
        <v>381</v>
      </c>
      <c r="F47" s="278">
        <f>VLOOKUP($A47,data!$A:$BY,69,FALSE)</f>
        <v>14.99</v>
      </c>
      <c r="G47" s="203">
        <f>VLOOKUP($A47,data!$A:$BY,70,FALSE)</f>
        <v>2</v>
      </c>
      <c r="H47" s="197">
        <f>VLOOKUP($A47,data!$A:$BY,71,FALSE)</f>
        <v>14.49</v>
      </c>
      <c r="I47" s="203">
        <f>VLOOKUP($A47,data!$A:$BY,72,FALSE)</f>
        <v>4</v>
      </c>
      <c r="J47" s="197">
        <f>VLOOKUP($A47,data!$A:$BY,73,FALSE)</f>
        <v>13.99</v>
      </c>
      <c r="K47" s="203">
        <f>VLOOKUP($A47,data!$A:$BY,74,FALSE)</f>
        <v>6</v>
      </c>
      <c r="L47" s="197">
        <f>VLOOKUP($A47,data!$A:$BY,75,FALSE)</f>
        <v>12.99</v>
      </c>
      <c r="M47" s="203">
        <f>VLOOKUP($A47,data!$A:$BY,76,FALSE)</f>
        <v>12</v>
      </c>
      <c r="N47" s="197">
        <f>VLOOKUP($A47,data!$A:$BY,77,FALSE)</f>
        <v>11.49</v>
      </c>
      <c r="O47" s="358"/>
      <c r="P47" s="197">
        <f t="shared" si="4"/>
        <v>0</v>
      </c>
    </row>
    <row r="48" spans="1:19" ht="49.5" customHeight="1" x14ac:dyDescent="0.25">
      <c r="A48" t="s">
        <v>1410</v>
      </c>
      <c r="B48" s="205"/>
      <c r="C48" s="215" t="s">
        <v>1148</v>
      </c>
      <c r="D48" s="46" t="s">
        <v>1398</v>
      </c>
      <c r="E48" s="47" t="s">
        <v>388</v>
      </c>
      <c r="F48" s="48">
        <f>VLOOKUP($A48,data!$A:$BY,69,FALSE)</f>
        <v>4.1900000000000004</v>
      </c>
      <c r="G48" s="49">
        <f>VLOOKUP($A48,data!$A:$BY,70,FALSE)</f>
        <v>2</v>
      </c>
      <c r="H48" s="50">
        <f>VLOOKUP($A48,data!$A:$BY,71,FALSE)</f>
        <v>4.05</v>
      </c>
      <c r="I48" s="49">
        <f>VLOOKUP($A48,data!$A:$BY,72,FALSE)</f>
        <v>5</v>
      </c>
      <c r="J48" s="50">
        <f>VLOOKUP($A48,data!$A:$BY,73,FALSE)</f>
        <v>3.99</v>
      </c>
      <c r="K48" s="49">
        <f>VLOOKUP($A48,data!$A:$BY,74,FALSE)</f>
        <v>10</v>
      </c>
      <c r="L48" s="50">
        <f>VLOOKUP($A48,data!$A:$BY,75,FALSE)</f>
        <v>3.65</v>
      </c>
      <c r="M48" s="49">
        <f>VLOOKUP($A48,data!$A:$BY,76,FALSE)</f>
        <v>20</v>
      </c>
      <c r="N48" s="50">
        <f>VLOOKUP($A48,data!$A:$BY,77,FALSE)</f>
        <v>3.29</v>
      </c>
      <c r="O48" s="330"/>
      <c r="P48" s="50">
        <f t="shared" si="4"/>
        <v>0</v>
      </c>
    </row>
    <row r="49" spans="1:19" ht="54" x14ac:dyDescent="0.25">
      <c r="A49" t="s">
        <v>1411</v>
      </c>
      <c r="B49" s="162"/>
      <c r="C49" s="218" t="s">
        <v>1151</v>
      </c>
      <c r="D49" s="104" t="s">
        <v>1398</v>
      </c>
      <c r="E49" s="105" t="s">
        <v>390</v>
      </c>
      <c r="F49" s="163">
        <f>VLOOKUP($A49,data!$A:$BY,69,FALSE)</f>
        <v>3.49</v>
      </c>
      <c r="G49" s="110">
        <f>VLOOKUP($A49,data!$A:$BY,70,FALSE)</f>
        <v>2</v>
      </c>
      <c r="H49" s="111">
        <f>VLOOKUP($A49,data!$A:$BY,71,FALSE)</f>
        <v>3.25</v>
      </c>
      <c r="I49" s="110">
        <f>VLOOKUP($A49,data!$A:$BY,72,FALSE)</f>
        <v>5</v>
      </c>
      <c r="J49" s="111">
        <f>VLOOKUP($A49,data!$A:$BY,73,FALSE)</f>
        <v>2.99</v>
      </c>
      <c r="K49" s="110">
        <f>VLOOKUP($A49,data!$A:$BY,74,FALSE)</f>
        <v>10</v>
      </c>
      <c r="L49" s="111">
        <f>VLOOKUP($A49,data!$A:$BY,75,FALSE)</f>
        <v>2.4900000000000002</v>
      </c>
      <c r="M49" s="110">
        <f>VLOOKUP($A49,data!$A:$BY,76,FALSE)</f>
        <v>20</v>
      </c>
      <c r="N49" s="111">
        <f>VLOOKUP($A49,data!$A:$BY,77,FALSE)</f>
        <v>1.99</v>
      </c>
      <c r="O49" s="331"/>
      <c r="P49" s="111">
        <f t="shared" si="4"/>
        <v>0</v>
      </c>
    </row>
    <row r="50" spans="1:19" ht="49.5" customHeight="1" x14ac:dyDescent="0.25">
      <c r="A50" t="s">
        <v>1412</v>
      </c>
      <c r="B50" s="162"/>
      <c r="C50" s="149" t="s">
        <v>1149</v>
      </c>
      <c r="D50" s="121" t="s">
        <v>1398</v>
      </c>
      <c r="E50" s="122" t="s">
        <v>383</v>
      </c>
      <c r="F50" s="168">
        <f>VLOOKUP($A50,data!$A:$BY,69,FALSE)</f>
        <v>1.69</v>
      </c>
      <c r="G50" s="124">
        <f>VLOOKUP($A50,data!$A:$BY,70,FALSE)</f>
        <v>5</v>
      </c>
      <c r="H50" s="125">
        <f>VLOOKUP($A50,data!$A:$BY,71,FALSE)</f>
        <v>1.59</v>
      </c>
      <c r="I50" s="124">
        <f>VLOOKUP($A50,data!$A:$BY,72,FALSE)</f>
        <v>8</v>
      </c>
      <c r="J50" s="125">
        <f>VLOOKUP($A50,data!$A:$BY,73,FALSE)</f>
        <v>1.55</v>
      </c>
      <c r="K50" s="124">
        <f>VLOOKUP($A50,data!$A:$BY,74,FALSE)</f>
        <v>10</v>
      </c>
      <c r="L50" s="125">
        <f>VLOOKUP($A50,data!$A:$BY,75,FALSE)</f>
        <v>1.45</v>
      </c>
      <c r="M50" s="124">
        <f>VLOOKUP($A50,data!$A:$BY,76,FALSE)</f>
        <v>25</v>
      </c>
      <c r="N50" s="125">
        <f>VLOOKUP($A50,data!$A:$BY,77,FALSE)</f>
        <v>1.35</v>
      </c>
      <c r="O50" s="332"/>
      <c r="P50" s="125">
        <f t="shared" si="4"/>
        <v>0</v>
      </c>
    </row>
    <row r="51" spans="1:19" ht="49.5" customHeight="1" x14ac:dyDescent="0.25">
      <c r="A51" t="s">
        <v>1413</v>
      </c>
      <c r="B51" s="162"/>
      <c r="C51" s="218" t="s">
        <v>1150</v>
      </c>
      <c r="D51" s="104" t="s">
        <v>1398</v>
      </c>
      <c r="E51" s="105" t="s">
        <v>382</v>
      </c>
      <c r="F51" s="163">
        <f>VLOOKUP($A51,data!$A:$BY,69,FALSE)</f>
        <v>4.25</v>
      </c>
      <c r="G51" s="110">
        <f>VLOOKUP($A51,data!$A:$BY,70,FALSE)</f>
        <v>2</v>
      </c>
      <c r="H51" s="111">
        <f>VLOOKUP($A51,data!$A:$BY,71,FALSE)</f>
        <v>4.1500000000000004</v>
      </c>
      <c r="I51" s="110">
        <f>VLOOKUP($A51,data!$A:$BY,72,FALSE)</f>
        <v>5</v>
      </c>
      <c r="J51" s="111">
        <f>VLOOKUP($A51,data!$A:$BY,73,FALSE)</f>
        <v>3.89</v>
      </c>
      <c r="K51" s="110">
        <f>VLOOKUP($A51,data!$A:$BY,74,FALSE)</f>
        <v>10</v>
      </c>
      <c r="L51" s="111">
        <f>VLOOKUP($A51,data!$A:$BY,75,FALSE)</f>
        <v>3.15</v>
      </c>
      <c r="M51" s="110">
        <f>VLOOKUP($A51,data!$A:$BY,76,FALSE)</f>
        <v>20</v>
      </c>
      <c r="N51" s="111">
        <f>VLOOKUP($A51,data!$A:$BY,77,FALSE)</f>
        <v>2.65</v>
      </c>
      <c r="O51" s="331"/>
      <c r="P51" s="111">
        <f t="shared" si="4"/>
        <v>0</v>
      </c>
    </row>
    <row r="52" spans="1:19" ht="55.7" customHeight="1" thickBot="1" x14ac:dyDescent="0.3">
      <c r="A52" t="s">
        <v>1414</v>
      </c>
      <c r="B52" s="206"/>
      <c r="C52" s="216" t="s">
        <v>1152</v>
      </c>
      <c r="D52" s="51" t="s">
        <v>1398</v>
      </c>
      <c r="E52" s="52" t="s">
        <v>384</v>
      </c>
      <c r="F52" s="53">
        <f>VLOOKUP($A52,data!$A:$BY,69,FALSE)</f>
        <v>32.99</v>
      </c>
      <c r="G52" s="54">
        <f>VLOOKUP($A52,data!$A:$BY,70,FALSE)</f>
        <v>2</v>
      </c>
      <c r="H52" s="55">
        <f>VLOOKUP($A52,data!$A:$BY,71,FALSE)</f>
        <v>29.99</v>
      </c>
      <c r="I52" s="54">
        <f>VLOOKUP($A52,data!$A:$BY,72,FALSE)</f>
        <v>4</v>
      </c>
      <c r="J52" s="55">
        <f>VLOOKUP($A52,data!$A:$BY,73,FALSE)</f>
        <v>27.99</v>
      </c>
      <c r="K52" s="54">
        <f>VLOOKUP($A52,data!$A:$BY,74,FALSE)</f>
        <v>6</v>
      </c>
      <c r="L52" s="55">
        <f>VLOOKUP($A52,data!$A:$BY,75,FALSE)</f>
        <v>26.99</v>
      </c>
      <c r="M52" s="54">
        <f>VLOOKUP($A52,data!$A:$BY,76,FALSE)</f>
        <v>8</v>
      </c>
      <c r="N52" s="55">
        <f>VLOOKUP($A52,data!$A:$BY,77,FALSE)</f>
        <v>26.1</v>
      </c>
      <c r="O52" s="327"/>
      <c r="P52" s="55">
        <f t="shared" si="4"/>
        <v>0</v>
      </c>
    </row>
    <row r="53" spans="1:19" ht="15.75" thickBot="1" x14ac:dyDescent="0.3">
      <c r="A53" s="251"/>
      <c r="B53" s="270"/>
      <c r="C53" s="258"/>
      <c r="D53" s="259"/>
      <c r="E53" s="259"/>
      <c r="F53" s="260"/>
      <c r="G53" s="261"/>
      <c r="H53" s="260"/>
      <c r="I53" s="261"/>
      <c r="J53" s="260"/>
      <c r="K53" s="261"/>
      <c r="L53" s="260"/>
      <c r="M53" s="261"/>
      <c r="N53" s="260"/>
      <c r="O53" s="259"/>
      <c r="P53" s="260"/>
      <c r="S53" s="94"/>
    </row>
    <row r="54" spans="1:19" ht="54" x14ac:dyDescent="0.25">
      <c r="A54" t="s">
        <v>1415</v>
      </c>
      <c r="B54" s="205"/>
      <c r="C54" s="522" t="s">
        <v>1942</v>
      </c>
      <c r="D54" s="448" t="s">
        <v>1153</v>
      </c>
      <c r="E54" s="37" t="s">
        <v>386</v>
      </c>
      <c r="F54" s="32">
        <f>VLOOKUP($A54,data!$A:$BY,69,FALSE)</f>
        <v>5.79</v>
      </c>
      <c r="G54" s="33">
        <f>VLOOKUP($A54,data!$A:$BY,70,FALSE)</f>
        <v>2</v>
      </c>
      <c r="H54" s="34">
        <f>VLOOKUP($A54,data!$A:$BY,71,FALSE)</f>
        <v>5.25</v>
      </c>
      <c r="I54" s="33">
        <f>VLOOKUP($A54,data!$A:$BY,72,FALSE)</f>
        <v>5</v>
      </c>
      <c r="J54" s="34">
        <f>VLOOKUP($A54,data!$A:$BY,73,FALSE)</f>
        <v>4.99</v>
      </c>
      <c r="K54" s="33">
        <f>VLOOKUP($A54,data!$A:$BY,74,FALSE)</f>
        <v>12</v>
      </c>
      <c r="L54" s="34">
        <f>VLOOKUP($A54,data!$A:$BY,75,FALSE)</f>
        <v>3.99</v>
      </c>
      <c r="M54" s="33">
        <f>VLOOKUP($A54,data!$A:$BY,76,FALSE)</f>
        <v>24</v>
      </c>
      <c r="N54" s="34">
        <f>VLOOKUP($A54,data!$A:$BY,77,FALSE)</f>
        <v>3.59</v>
      </c>
      <c r="O54" s="326"/>
      <c r="P54" s="34">
        <f t="shared" ref="P54:P59" si="5">IF(O54=0,0,IF(O54&gt;(M54-1),(N54*O54),IF(O54&gt;(K54-1),(L54*O54),IF(O54&gt;(I54-1),(J54*O54),IF(O54&gt;(G54-1),(H54*O54),F54*O54)))))</f>
        <v>0</v>
      </c>
      <c r="S54" s="94"/>
    </row>
    <row r="55" spans="1:19" ht="54" x14ac:dyDescent="0.25">
      <c r="A55" t="s">
        <v>1416</v>
      </c>
      <c r="B55" s="162"/>
      <c r="C55" s="528"/>
      <c r="D55" s="458" t="s">
        <v>1154</v>
      </c>
      <c r="E55" s="122" t="s">
        <v>387</v>
      </c>
      <c r="F55" s="168">
        <f>VLOOKUP($A55,data!$A:$BY,69,FALSE)</f>
        <v>7.49</v>
      </c>
      <c r="G55" s="124">
        <f>VLOOKUP($A55,data!$A:$BY,70,FALSE)</f>
        <v>2</v>
      </c>
      <c r="H55" s="125">
        <f>VLOOKUP($A55,data!$A:$BY,71,FALSE)</f>
        <v>6.99</v>
      </c>
      <c r="I55" s="124">
        <f>VLOOKUP($A55,data!$A:$BY,72,FALSE)</f>
        <v>5</v>
      </c>
      <c r="J55" s="125">
        <f>VLOOKUP($A55,data!$A:$BY,73,FALSE)</f>
        <v>5.99</v>
      </c>
      <c r="K55" s="124">
        <f>VLOOKUP($A55,data!$A:$BY,74,FALSE)</f>
        <v>10</v>
      </c>
      <c r="L55" s="125">
        <f>VLOOKUP($A55,data!$A:$BY,75,FALSE)</f>
        <v>5.25</v>
      </c>
      <c r="M55" s="124">
        <f>VLOOKUP($A55,data!$A:$BY,76,FALSE)</f>
        <v>20</v>
      </c>
      <c r="N55" s="125">
        <f>VLOOKUP($A55,data!$A:$BY,77,FALSE)</f>
        <v>4.59</v>
      </c>
      <c r="O55" s="332"/>
      <c r="P55" s="125">
        <f t="shared" si="5"/>
        <v>0</v>
      </c>
      <c r="S55" s="94"/>
    </row>
    <row r="56" spans="1:19" ht="49.5" customHeight="1" x14ac:dyDescent="0.25">
      <c r="A56" t="s">
        <v>1417</v>
      </c>
      <c r="B56" s="162"/>
      <c r="C56" s="525" t="s">
        <v>1945</v>
      </c>
      <c r="D56" s="456" t="s">
        <v>1155</v>
      </c>
      <c r="E56" s="105" t="s">
        <v>392</v>
      </c>
      <c r="F56" s="163">
        <f>VLOOKUP($A56,data!$A:$BY,69,FALSE)</f>
        <v>7.99</v>
      </c>
      <c r="G56" s="110">
        <f>VLOOKUP($A56,data!$A:$BY,70,FALSE)</f>
        <v>2</v>
      </c>
      <c r="H56" s="111">
        <f>VLOOKUP($A56,data!$A:$BY,71,FALSE)</f>
        <v>7.19</v>
      </c>
      <c r="I56" s="110">
        <f>VLOOKUP($A56,data!$A:$BY,72,FALSE)</f>
        <v>10</v>
      </c>
      <c r="J56" s="111">
        <f>VLOOKUP($A56,data!$A:$BY,73,FALSE)</f>
        <v>6.25</v>
      </c>
      <c r="K56" s="110">
        <f>VLOOKUP($A56,data!$A:$BY,74,FALSE)</f>
        <v>10</v>
      </c>
      <c r="L56" s="111">
        <f>VLOOKUP($A56,data!$A:$BY,75,FALSE)</f>
        <v>4.99</v>
      </c>
      <c r="M56" s="110">
        <f>VLOOKUP($A56,data!$A:$BY,76,FALSE)</f>
        <v>15</v>
      </c>
      <c r="N56" s="111">
        <f>VLOOKUP($A56,data!$A:$BY,77,FALSE)</f>
        <v>4.29</v>
      </c>
      <c r="O56" s="331"/>
      <c r="P56" s="111">
        <f t="shared" si="5"/>
        <v>0</v>
      </c>
      <c r="S56" s="94"/>
    </row>
    <row r="57" spans="1:19" ht="49.5" customHeight="1" x14ac:dyDescent="0.25">
      <c r="A57" t="s">
        <v>1418</v>
      </c>
      <c r="B57" s="162"/>
      <c r="C57" s="521"/>
      <c r="D57" s="458" t="s">
        <v>1156</v>
      </c>
      <c r="E57" s="122" t="s">
        <v>393</v>
      </c>
      <c r="F57" s="168">
        <f>VLOOKUP($A57,data!$A:$BY,69,FALSE)</f>
        <v>4.6900000000000004</v>
      </c>
      <c r="G57" s="124">
        <f>VLOOKUP($A57,data!$A:$BY,70,FALSE)</f>
        <v>2</v>
      </c>
      <c r="H57" s="125">
        <f>VLOOKUP($A57,data!$A:$BY,71,FALSE)</f>
        <v>4.59</v>
      </c>
      <c r="I57" s="124">
        <f>VLOOKUP($A57,data!$A:$BY,72,FALSE)</f>
        <v>10</v>
      </c>
      <c r="J57" s="125">
        <f>VLOOKUP($A57,data!$A:$BY,73,FALSE)</f>
        <v>3.99</v>
      </c>
      <c r="K57" s="124">
        <f>VLOOKUP($A57,data!$A:$BY,74,FALSE)</f>
        <v>20</v>
      </c>
      <c r="L57" s="125">
        <f>VLOOKUP($A57,data!$A:$BY,75,FALSE)</f>
        <v>2.99</v>
      </c>
      <c r="M57" s="124">
        <f>VLOOKUP($A57,data!$A:$BY,76,FALSE)</f>
        <v>40</v>
      </c>
      <c r="N57" s="125">
        <f>VLOOKUP($A57,data!$A:$BY,77,FALSE)</f>
        <v>2.09</v>
      </c>
      <c r="O57" s="332"/>
      <c r="P57" s="125">
        <f t="shared" si="5"/>
        <v>0</v>
      </c>
      <c r="S57" s="94"/>
    </row>
    <row r="58" spans="1:19" ht="54" x14ac:dyDescent="0.25">
      <c r="A58" t="s">
        <v>1419</v>
      </c>
      <c r="B58" s="162"/>
      <c r="C58" s="521"/>
      <c r="D58" s="456" t="s">
        <v>1157</v>
      </c>
      <c r="E58" s="105" t="s">
        <v>391</v>
      </c>
      <c r="F58" s="163">
        <f>VLOOKUP($A58,data!$A:$BY,69,FALSE)</f>
        <v>3.49</v>
      </c>
      <c r="G58" s="110">
        <f>VLOOKUP($A58,data!$A:$BY,70,FALSE)</f>
        <v>2</v>
      </c>
      <c r="H58" s="111">
        <f>VLOOKUP($A58,data!$A:$BY,71,FALSE)</f>
        <v>3.29</v>
      </c>
      <c r="I58" s="110">
        <f>VLOOKUP($A58,data!$A:$BY,72,FALSE)</f>
        <v>4</v>
      </c>
      <c r="J58" s="111">
        <f>VLOOKUP($A58,data!$A:$BY,73,FALSE)</f>
        <v>2.99</v>
      </c>
      <c r="K58" s="110">
        <f>VLOOKUP($A58,data!$A:$BY,74,FALSE)</f>
        <v>6</v>
      </c>
      <c r="L58" s="111">
        <f>VLOOKUP($A58,data!$A:$BY,75,FALSE)</f>
        <v>2.4900000000000002</v>
      </c>
      <c r="M58" s="110">
        <f>VLOOKUP($A58,data!$A:$BY,76,FALSE)</f>
        <v>10</v>
      </c>
      <c r="N58" s="111">
        <f>VLOOKUP($A58,data!$A:$BY,77,FALSE)</f>
        <v>1.8</v>
      </c>
      <c r="O58" s="331"/>
      <c r="P58" s="111">
        <f t="shared" si="5"/>
        <v>0</v>
      </c>
      <c r="S58" s="94"/>
    </row>
    <row r="59" spans="1:19" ht="68.25" thickBot="1" x14ac:dyDescent="0.3">
      <c r="A59" t="s">
        <v>1420</v>
      </c>
      <c r="B59" s="206"/>
      <c r="C59" s="514"/>
      <c r="D59" s="455" t="s">
        <v>1268</v>
      </c>
      <c r="E59" s="52" t="s">
        <v>603</v>
      </c>
      <c r="F59" s="53">
        <f>VLOOKUP($A59,data!$A:$BY,69,FALSE)</f>
        <v>1.25</v>
      </c>
      <c r="G59" s="54">
        <f>VLOOKUP($A59,data!$A:$BY,70,FALSE)</f>
        <v>4</v>
      </c>
      <c r="H59" s="55">
        <f>VLOOKUP($A59,data!$A:$BY,71,FALSE)</f>
        <v>0.89</v>
      </c>
      <c r="I59" s="54">
        <f>VLOOKUP($A59,data!$A:$BY,72,FALSE)</f>
        <v>6</v>
      </c>
      <c r="J59" s="55">
        <f>VLOOKUP($A59,data!$A:$BY,73,FALSE)</f>
        <v>0.85</v>
      </c>
      <c r="K59" s="54">
        <f>VLOOKUP($A59,data!$A:$BY,74,FALSE)</f>
        <v>10</v>
      </c>
      <c r="L59" s="55">
        <f>VLOOKUP($A59,data!$A:$BY,75,FALSE)</f>
        <v>0.75</v>
      </c>
      <c r="M59" s="54">
        <f>VLOOKUP($A59,data!$A:$BY,76,FALSE)</f>
        <v>10</v>
      </c>
      <c r="N59" s="55">
        <f>VLOOKUP($A59,data!$A:$BY,77,FALSE)</f>
        <v>0.75</v>
      </c>
      <c r="O59" s="327"/>
      <c r="P59" s="55">
        <f t="shared" si="5"/>
        <v>0</v>
      </c>
    </row>
    <row r="60" spans="1:19" ht="15.75" thickBot="1" x14ac:dyDescent="0.3">
      <c r="A60" s="251"/>
      <c r="B60" s="252"/>
      <c r="C60" s="253"/>
      <c r="D60" s="147"/>
      <c r="E60" s="254"/>
      <c r="F60" s="255"/>
      <c r="G60" s="256"/>
      <c r="H60" s="255"/>
      <c r="I60" s="256"/>
      <c r="J60" s="255"/>
      <c r="K60" s="256"/>
      <c r="L60" s="255"/>
      <c r="M60" s="256"/>
      <c r="N60" s="255"/>
      <c r="O60" s="254"/>
      <c r="P60" s="255"/>
      <c r="S60" s="94"/>
    </row>
    <row r="61" spans="1:19" ht="49.5" customHeight="1" x14ac:dyDescent="0.25">
      <c r="A61" t="s">
        <v>1421</v>
      </c>
      <c r="B61" s="220"/>
      <c r="C61" s="501" t="s">
        <v>1429</v>
      </c>
      <c r="D61" s="133" t="s">
        <v>1891</v>
      </c>
      <c r="E61" s="47" t="s">
        <v>408</v>
      </c>
      <c r="F61" s="120">
        <f>VLOOKUP($A61,data!$A:$BY,69,FALSE)</f>
        <v>3.99</v>
      </c>
      <c r="G61" s="49">
        <f>VLOOKUP($A61,data!$A:$BY,70,FALSE)</f>
        <v>1</v>
      </c>
      <c r="H61" s="50">
        <f>VLOOKUP($A61,data!$A:$BY,71,FALSE)</f>
        <v>3.99</v>
      </c>
      <c r="I61" s="49">
        <f>VLOOKUP($A61,data!$A:$BY,72,FALSE)</f>
        <v>1</v>
      </c>
      <c r="J61" s="50">
        <f>VLOOKUP($A61,data!$A:$BY,73,FALSE)</f>
        <v>3.99</v>
      </c>
      <c r="K61" s="49">
        <f>VLOOKUP($A61,data!$A:$BY,74,FALSE)</f>
        <v>1</v>
      </c>
      <c r="L61" s="50">
        <f>VLOOKUP($A61,data!$A:$BY,75,FALSE)</f>
        <v>3.99</v>
      </c>
      <c r="M61" s="49">
        <f>VLOOKUP($A61,data!$A:$BY,76,FALSE)</f>
        <v>1</v>
      </c>
      <c r="N61" s="50">
        <f>VLOOKUP($A61,data!$A:$BY,77,FALSE)</f>
        <v>3.99</v>
      </c>
      <c r="O61" s="330"/>
      <c r="P61" s="50">
        <f t="shared" ref="P61:P68" si="6">IF(O61=0,0,IF(O61&gt;(M61-1),(N61*O61),IF(O61&gt;(K61-1),(L61*O61),IF(O61&gt;(I61-1),(J61*O61),IF(O61&gt;(G61-1),(H61*O61),F61*O61)))))</f>
        <v>0</v>
      </c>
      <c r="S61" s="94"/>
    </row>
    <row r="62" spans="1:19" ht="49.5" customHeight="1" thickBot="1" x14ac:dyDescent="0.3">
      <c r="A62" t="s">
        <v>1422</v>
      </c>
      <c r="B62" s="231"/>
      <c r="C62" s="502"/>
      <c r="D62" s="183" t="s">
        <v>1891</v>
      </c>
      <c r="E62" s="106" t="s">
        <v>409</v>
      </c>
      <c r="F62" s="257">
        <f>VLOOKUP($A62,data!$A:$BY,69,FALSE)</f>
        <v>3.99</v>
      </c>
      <c r="G62" s="112">
        <f>VLOOKUP($A62,data!$A:$BY,70,FALSE)</f>
        <v>1</v>
      </c>
      <c r="H62" s="113">
        <f>VLOOKUP($A62,data!$A:$BY,71,FALSE)</f>
        <v>3.99</v>
      </c>
      <c r="I62" s="112">
        <f>VLOOKUP($A62,data!$A:$BY,72,FALSE)</f>
        <v>1</v>
      </c>
      <c r="J62" s="113">
        <f>VLOOKUP($A62,data!$A:$BY,73,FALSE)</f>
        <v>3.99</v>
      </c>
      <c r="K62" s="112">
        <f>VLOOKUP($A62,data!$A:$BY,74,FALSE)</f>
        <v>1</v>
      </c>
      <c r="L62" s="113">
        <f>VLOOKUP($A62,data!$A:$BY,75,FALSE)</f>
        <v>3.99</v>
      </c>
      <c r="M62" s="112">
        <f>VLOOKUP($A62,data!$A:$BY,76,FALSE)</f>
        <v>1</v>
      </c>
      <c r="N62" s="113">
        <f>VLOOKUP($A62,data!$A:$BY,77,FALSE)</f>
        <v>3.99</v>
      </c>
      <c r="O62" s="329"/>
      <c r="P62" s="113">
        <f t="shared" si="6"/>
        <v>0</v>
      </c>
      <c r="S62" s="94"/>
    </row>
    <row r="63" spans="1:19" ht="54.75" thickBot="1" x14ac:dyDescent="0.3">
      <c r="A63" t="s">
        <v>1423</v>
      </c>
      <c r="B63" s="206"/>
      <c r="C63" s="503" t="s">
        <v>1430</v>
      </c>
      <c r="D63" s="133" t="s">
        <v>1918</v>
      </c>
      <c r="E63" s="47" t="s">
        <v>405</v>
      </c>
      <c r="F63" s="48">
        <f>VLOOKUP($A63,data!$A:$BY,69,FALSE)</f>
        <v>3.99</v>
      </c>
      <c r="G63" s="49">
        <f>VLOOKUP($A63,data!$A:$BY,70,FALSE)</f>
        <v>1</v>
      </c>
      <c r="H63" s="50">
        <f>VLOOKUP($A63,data!$A:$BY,71,FALSE)</f>
        <v>3.99</v>
      </c>
      <c r="I63" s="49">
        <f>VLOOKUP($A63,data!$A:$BY,72,FALSE)</f>
        <v>1</v>
      </c>
      <c r="J63" s="50">
        <f>VLOOKUP($A63,data!$A:$BY,73,FALSE)</f>
        <v>3.99</v>
      </c>
      <c r="K63" s="49">
        <f>VLOOKUP($A63,data!$A:$BY,74,FALSE)</f>
        <v>1</v>
      </c>
      <c r="L63" s="50">
        <f>VLOOKUP($A63,data!$A:$BY,75,FALSE)</f>
        <v>3.99</v>
      </c>
      <c r="M63" s="49">
        <f>VLOOKUP($A63,data!$A:$BY,76,FALSE)</f>
        <v>1</v>
      </c>
      <c r="N63" s="50">
        <f>VLOOKUP($A63,data!$A:$BY,77,FALSE)</f>
        <v>3.99</v>
      </c>
      <c r="O63" s="330"/>
      <c r="P63" s="50">
        <f t="shared" si="6"/>
        <v>0</v>
      </c>
      <c r="S63" s="94"/>
    </row>
    <row r="64" spans="1:19" ht="49.5" customHeight="1" thickBot="1" x14ac:dyDescent="0.3">
      <c r="A64" t="s">
        <v>1424</v>
      </c>
      <c r="B64" s="206"/>
      <c r="C64" s="524"/>
      <c r="D64" s="218" t="s">
        <v>1892</v>
      </c>
      <c r="E64" s="105" t="s">
        <v>406</v>
      </c>
      <c r="F64" s="163">
        <f>VLOOKUP($A64,data!$A:$BY,69,FALSE)</f>
        <v>3.99</v>
      </c>
      <c r="G64" s="110">
        <f>VLOOKUP($A64,data!$A:$BY,70,FALSE)</f>
        <v>1</v>
      </c>
      <c r="H64" s="111">
        <f>VLOOKUP($A64,data!$A:$BY,71,FALSE)</f>
        <v>3.99</v>
      </c>
      <c r="I64" s="110">
        <f>VLOOKUP($A64,data!$A:$BY,72,FALSE)</f>
        <v>1</v>
      </c>
      <c r="J64" s="111">
        <f>VLOOKUP($A64,data!$A:$BY,73,FALSE)</f>
        <v>3.99</v>
      </c>
      <c r="K64" s="110">
        <f>VLOOKUP($A64,data!$A:$BY,74,FALSE)</f>
        <v>1</v>
      </c>
      <c r="L64" s="111">
        <f>VLOOKUP($A64,data!$A:$BY,75,FALSE)</f>
        <v>3.99</v>
      </c>
      <c r="M64" s="110">
        <f>VLOOKUP($A64,data!$A:$BY,76,FALSE)</f>
        <v>1</v>
      </c>
      <c r="N64" s="111">
        <f>VLOOKUP($A64,data!$A:$BY,77,FALSE)</f>
        <v>3.99</v>
      </c>
      <c r="O64" s="331"/>
      <c r="P64" s="111">
        <f t="shared" si="6"/>
        <v>0</v>
      </c>
      <c r="S64" s="94"/>
    </row>
    <row r="65" spans="1:19" ht="49.5" customHeight="1" thickBot="1" x14ac:dyDescent="0.3">
      <c r="A65" t="s">
        <v>1425</v>
      </c>
      <c r="B65" s="206"/>
      <c r="C65" s="455" t="s">
        <v>1430</v>
      </c>
      <c r="D65" s="183" t="s">
        <v>1893</v>
      </c>
      <c r="E65" s="52" t="s">
        <v>407</v>
      </c>
      <c r="F65" s="53">
        <f>VLOOKUP($A65,data!$A:$BY,69,FALSE)</f>
        <v>3.99</v>
      </c>
      <c r="G65" s="54">
        <f>VLOOKUP($A65,data!$A:$BY,70,FALSE)</f>
        <v>1</v>
      </c>
      <c r="H65" s="55">
        <f>VLOOKUP($A65,data!$A:$BY,71,FALSE)</f>
        <v>3.99</v>
      </c>
      <c r="I65" s="54">
        <f>VLOOKUP($A65,data!$A:$BY,72,FALSE)</f>
        <v>1</v>
      </c>
      <c r="J65" s="55">
        <f>VLOOKUP($A65,data!$A:$BY,73,FALSE)</f>
        <v>3.99</v>
      </c>
      <c r="K65" s="54">
        <f>VLOOKUP($A65,data!$A:$BY,74,FALSE)</f>
        <v>1</v>
      </c>
      <c r="L65" s="55">
        <f>VLOOKUP($A65,data!$A:$BY,75,FALSE)</f>
        <v>3.99</v>
      </c>
      <c r="M65" s="54">
        <f>VLOOKUP($A65,data!$A:$BY,76,FALSE)</f>
        <v>1</v>
      </c>
      <c r="N65" s="55">
        <f>VLOOKUP($A65,data!$A:$BY,77,FALSE)</f>
        <v>3.99</v>
      </c>
      <c r="O65" s="327"/>
      <c r="P65" s="55">
        <f t="shared" si="6"/>
        <v>0</v>
      </c>
      <c r="S65" s="94"/>
    </row>
    <row r="66" spans="1:19" ht="54.75" thickBot="1" x14ac:dyDescent="0.3">
      <c r="A66" t="s">
        <v>1426</v>
      </c>
      <c r="B66" s="206"/>
      <c r="C66" s="194" t="s">
        <v>1158</v>
      </c>
      <c r="D66" s="194" t="s">
        <v>1398</v>
      </c>
      <c r="E66" s="37" t="s">
        <v>398</v>
      </c>
      <c r="F66" s="32">
        <f>VLOOKUP($A66,data!$A:$BY,69,FALSE)</f>
        <v>2.19</v>
      </c>
      <c r="G66" s="33">
        <f>VLOOKUP($A66,data!$A:$BY,70,FALSE)</f>
        <v>5</v>
      </c>
      <c r="H66" s="34">
        <f>VLOOKUP($A66,data!$A:$BY,71,FALSE)</f>
        <v>1.99</v>
      </c>
      <c r="I66" s="33">
        <f>VLOOKUP($A66,data!$A:$BY,72,FALSE)</f>
        <v>10</v>
      </c>
      <c r="J66" s="34">
        <f>VLOOKUP($A66,data!$A:$BY,73,FALSE)</f>
        <v>1.75</v>
      </c>
      <c r="K66" s="33">
        <f>VLOOKUP($A66,data!$A:$BY,74,FALSE)</f>
        <v>25</v>
      </c>
      <c r="L66" s="34">
        <f>VLOOKUP($A66,data!$A:$BY,75,FALSE)</f>
        <v>1.49</v>
      </c>
      <c r="M66" s="33">
        <f>VLOOKUP($A66,data!$A:$BY,76,FALSE)</f>
        <v>50</v>
      </c>
      <c r="N66" s="34">
        <f>VLOOKUP($A66,data!$A:$BY,77,FALSE)</f>
        <v>0.85</v>
      </c>
      <c r="O66" s="326"/>
      <c r="P66" s="34">
        <f t="shared" si="6"/>
        <v>0</v>
      </c>
      <c r="S66" s="94"/>
    </row>
    <row r="67" spans="1:19" ht="68.25" thickBot="1" x14ac:dyDescent="0.3">
      <c r="A67" t="s">
        <v>1427</v>
      </c>
      <c r="B67" s="206"/>
      <c r="C67" s="149" t="s">
        <v>1159</v>
      </c>
      <c r="D67" s="185" t="s">
        <v>1398</v>
      </c>
      <c r="E67" s="122" t="s">
        <v>399</v>
      </c>
      <c r="F67" s="168">
        <f>VLOOKUP($A67,data!$A:$BY,69,FALSE)</f>
        <v>3.99</v>
      </c>
      <c r="G67" s="124">
        <f>VLOOKUP($A67,data!$A:$BY,70,FALSE)</f>
        <v>3</v>
      </c>
      <c r="H67" s="125">
        <f>VLOOKUP($A67,data!$A:$BY,71,FALSE)</f>
        <v>3.85</v>
      </c>
      <c r="I67" s="124">
        <f>VLOOKUP($A67,data!$A:$BY,72,FALSE)</f>
        <v>5</v>
      </c>
      <c r="J67" s="125">
        <f>VLOOKUP($A67,data!$A:$BY,73,FALSE)</f>
        <v>3.45</v>
      </c>
      <c r="K67" s="124">
        <f>VLOOKUP($A67,data!$A:$BY,74,FALSE)</f>
        <v>10</v>
      </c>
      <c r="L67" s="125">
        <f>VLOOKUP($A67,data!$A:$BY,75,FALSE)</f>
        <v>2.99</v>
      </c>
      <c r="M67" s="124">
        <f>VLOOKUP($A67,data!$A:$BY,76,FALSE)</f>
        <v>10</v>
      </c>
      <c r="N67" s="125">
        <f>VLOOKUP($A67,data!$A:$BY,77,FALSE)</f>
        <v>2.25</v>
      </c>
      <c r="O67" s="332"/>
      <c r="P67" s="125">
        <f t="shared" si="6"/>
        <v>0</v>
      </c>
      <c r="S67" s="94"/>
    </row>
    <row r="68" spans="1:19" ht="49.5" customHeight="1" thickBot="1" x14ac:dyDescent="0.3">
      <c r="A68" t="s">
        <v>1428</v>
      </c>
      <c r="B68" s="206"/>
      <c r="C68" s="193" t="s">
        <v>1269</v>
      </c>
      <c r="D68" s="193" t="s">
        <v>1398</v>
      </c>
      <c r="E68" s="106" t="s">
        <v>604</v>
      </c>
      <c r="F68" s="160">
        <f>VLOOKUP($A68,data!$A:$BY,69,FALSE)</f>
        <v>1.75</v>
      </c>
      <c r="G68" s="112">
        <f>VLOOKUP($A68,data!$A:$BY,70,FALSE)</f>
        <v>5</v>
      </c>
      <c r="H68" s="113">
        <f>VLOOKUP($A68,data!$A:$BY,71,FALSE)</f>
        <v>1.49</v>
      </c>
      <c r="I68" s="112">
        <f>VLOOKUP($A68,data!$A:$BY,72,FALSE)</f>
        <v>10</v>
      </c>
      <c r="J68" s="113">
        <f>VLOOKUP($A68,data!$A:$BY,73,FALSE)</f>
        <v>1.29</v>
      </c>
      <c r="K68" s="112">
        <f>VLOOKUP($A68,data!$A:$BY,74,FALSE)</f>
        <v>25</v>
      </c>
      <c r="L68" s="113">
        <f>VLOOKUP($A68,data!$A:$BY,75,FALSE)</f>
        <v>1.1499999999999999</v>
      </c>
      <c r="M68" s="112">
        <f>VLOOKUP($A68,data!$A:$BY,76,FALSE)</f>
        <v>50</v>
      </c>
      <c r="N68" s="113">
        <f>VLOOKUP($A68,data!$A:$BY,77,FALSE)</f>
        <v>1.05</v>
      </c>
      <c r="O68" s="329"/>
      <c r="P68" s="113">
        <f t="shared" si="6"/>
        <v>0</v>
      </c>
      <c r="S68" s="94"/>
    </row>
  </sheetData>
  <sheetProtection algorithmName="SHA-512" hashValue="ChPWYnDW9GS3TaaBNXii4gaJG8lUyfryp+6K9nfi0Z4ikSGMN7GElUPP8A2DWL4xEzwYEqYUilOwkIqQBj69XA==" saltValue="EDz70cQeO3lTgh6u879kGQ==" spinCount="100000" sheet="1" objects="1" scenarios="1" selectLockedCells="1"/>
  <mergeCells count="27">
    <mergeCell ref="O3:O4"/>
    <mergeCell ref="P3:P4"/>
    <mergeCell ref="C11:C12"/>
    <mergeCell ref="C13:C14"/>
    <mergeCell ref="B3:E3"/>
    <mergeCell ref="F3:F4"/>
    <mergeCell ref="G3:H3"/>
    <mergeCell ref="I3:J3"/>
    <mergeCell ref="K3:L3"/>
    <mergeCell ref="M3:N3"/>
    <mergeCell ref="C5:C6"/>
    <mergeCell ref="C7:C8"/>
    <mergeCell ref="C15:C16"/>
    <mergeCell ref="C17:C18"/>
    <mergeCell ref="C19:C21"/>
    <mergeCell ref="B19:B21"/>
    <mergeCell ref="C22:C23"/>
    <mergeCell ref="C63:C64"/>
    <mergeCell ref="C61:C62"/>
    <mergeCell ref="C26:C27"/>
    <mergeCell ref="C28:C29"/>
    <mergeCell ref="C31:C32"/>
    <mergeCell ref="C33:C34"/>
    <mergeCell ref="C41:C43"/>
    <mergeCell ref="C45:C46"/>
    <mergeCell ref="C54:C55"/>
    <mergeCell ref="C56:C59"/>
  </mergeCells>
  <dataValidations count="1">
    <dataValidation type="whole" operator="greaterThan" allowBlank="1" showInputMessage="1" showErrorMessage="1" sqref="O5:O9 O11:O24 O26:O29 O31:O34 O36:O39 O41:O43 O45:O52 O54:O59 O61:O68">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2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85546875" customWidth="1"/>
    <col min="3" max="3" width="27.42578125" customWidth="1"/>
    <col min="4" max="4" width="13.85546875" customWidth="1"/>
    <col min="5" max="5" width="19" customWidth="1"/>
    <col min="6" max="6" width="8.28515625" style="3" customWidth="1"/>
    <col min="7" max="7" width="4.5703125" style="4" customWidth="1"/>
    <col min="8" max="8" width="6.5703125" style="3" customWidth="1"/>
    <col min="9" max="9" width="4.5703125" style="4" customWidth="1"/>
    <col min="10" max="10" width="6.5703125" style="3" customWidth="1"/>
    <col min="11" max="11" width="4.5703125" style="4" customWidth="1"/>
    <col min="12" max="12" width="6.5703125" style="3" customWidth="1"/>
    <col min="13" max="13" width="4.5703125" style="4" customWidth="1"/>
    <col min="14" max="14" width="6.5703125" style="3" customWidth="1"/>
    <col min="15" max="15" width="8" customWidth="1"/>
    <col min="16" max="16" width="9.140625" customWidth="1"/>
  </cols>
  <sheetData>
    <row r="1" spans="1:19" ht="16.5" x14ac:dyDescent="0.25">
      <c r="A1" s="325">
        <f>SUM(P5:P40)</f>
        <v>0</v>
      </c>
      <c r="B1" s="11" t="s">
        <v>1954</v>
      </c>
      <c r="C1" s="10"/>
    </row>
    <row r="2" spans="1:19" ht="15.75" thickBot="1" x14ac:dyDescent="0.3">
      <c r="A2" s="321">
        <f>SUM(O5:O40)</f>
        <v>0</v>
      </c>
      <c r="B2" s="2"/>
    </row>
    <row r="3" spans="1:19" ht="15" customHeight="1" x14ac:dyDescent="0.25">
      <c r="A3">
        <f>COUNT(O5)</f>
        <v>0</v>
      </c>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9" ht="15.75" thickBot="1" x14ac:dyDescent="0.3">
      <c r="A4">
        <f>COUNT(O6)</f>
        <v>0</v>
      </c>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c r="S4" s="94"/>
    </row>
    <row r="5" spans="1:19" ht="49.5" customHeight="1" x14ac:dyDescent="0.25">
      <c r="A5" t="s">
        <v>1431</v>
      </c>
      <c r="B5" s="220"/>
      <c r="C5" s="448" t="s">
        <v>1372</v>
      </c>
      <c r="D5" s="448" t="s">
        <v>1354</v>
      </c>
      <c r="E5" s="37" t="s">
        <v>446</v>
      </c>
      <c r="F5" s="107">
        <f>VLOOKUP($A5,data!$A:$BY,69,FALSE)</f>
        <v>16.149999999999999</v>
      </c>
      <c r="G5" s="33">
        <f>VLOOKUP($A5,data!$A:$BY,70,FALSE)</f>
        <v>6</v>
      </c>
      <c r="H5" s="34">
        <f>VLOOKUP($A5,data!$A:$BY,71,FALSE)</f>
        <v>15.99</v>
      </c>
      <c r="I5" s="33">
        <f>VLOOKUP($A5,data!$A:$BY,72,FALSE)</f>
        <v>10</v>
      </c>
      <c r="J5" s="34">
        <f>VLOOKUP($A5,data!$A:$BY,73,FALSE)</f>
        <v>15.49</v>
      </c>
      <c r="K5" s="33">
        <f>VLOOKUP($A5,data!$A:$BY,74,FALSE)</f>
        <v>25</v>
      </c>
      <c r="L5" s="34">
        <f>VLOOKUP($A5,data!$A:$BY,75,FALSE)</f>
        <v>14.99</v>
      </c>
      <c r="M5" s="33">
        <f>VLOOKUP($A5,data!$A:$BY,76,FALSE)</f>
        <v>50</v>
      </c>
      <c r="N5" s="34">
        <f>VLOOKUP($A5,data!$A:$BY,77,FALSE)</f>
        <v>14.15</v>
      </c>
      <c r="O5" s="326"/>
      <c r="P5" s="34">
        <f>IF(O5=0,0,IF(O5&gt;(M5-1),(N5*O5),IF(O5&gt;(K5-1),(L5*O5),IF(O5&gt;(I5-1),(J5*O5),IF(O5&gt;(G5-1),(H5*O5),F5*O5)))))</f>
        <v>0</v>
      </c>
      <c r="S5" s="94"/>
    </row>
    <row r="6" spans="1:19" ht="49.5" customHeight="1" x14ac:dyDescent="0.25">
      <c r="A6" t="s">
        <v>1432</v>
      </c>
      <c r="B6" s="214"/>
      <c r="C6" s="262" t="s">
        <v>1378</v>
      </c>
      <c r="D6" s="430" t="s">
        <v>1354</v>
      </c>
      <c r="E6" s="431" t="s">
        <v>447</v>
      </c>
      <c r="F6" s="497">
        <f>VLOOKUP($A6,data!$A:$BY,69,FALSE)</f>
        <v>34.99</v>
      </c>
      <c r="G6" s="432">
        <f>VLOOKUP($A6,data!$A:$BY,70,FALSE)</f>
        <v>6</v>
      </c>
      <c r="H6" s="433">
        <f>VLOOKUP($A6,data!$A:$BY,71,FALSE)</f>
        <v>32.99</v>
      </c>
      <c r="I6" s="432">
        <f>VLOOKUP($A6,data!$A:$BY,72,FALSE)</f>
        <v>10</v>
      </c>
      <c r="J6" s="433">
        <f>VLOOKUP($A6,data!$A:$BY,73,FALSE)</f>
        <v>30.99</v>
      </c>
      <c r="K6" s="432">
        <f>VLOOKUP($A6,data!$A:$BY,74,FALSE)</f>
        <v>25</v>
      </c>
      <c r="L6" s="433">
        <f>VLOOKUP($A6,data!$A:$BY,75,FALSE)</f>
        <v>29.99</v>
      </c>
      <c r="M6" s="432">
        <f>VLOOKUP($A6,data!$A:$BY,76,FALSE)</f>
        <v>50</v>
      </c>
      <c r="N6" s="433">
        <f>VLOOKUP($A6,data!$A:$BY,77,FALSE)</f>
        <v>28.49</v>
      </c>
      <c r="O6" s="434"/>
      <c r="P6" s="433">
        <f>IF(O6=0,0,IF(O6&gt;(M6-1),(N6*O6),IF(O6&gt;(K6-1),(L6*O6),IF(O6&gt;(I6-1),(J6*O6),IF(O6&gt;(G6-1),(H6*O6),F6*O6)))))</f>
        <v>0</v>
      </c>
      <c r="S6" s="94"/>
    </row>
    <row r="7" spans="1:19" ht="49.5" customHeight="1" thickBot="1" x14ac:dyDescent="0.3">
      <c r="A7" t="s">
        <v>1433</v>
      </c>
      <c r="B7" s="206"/>
      <c r="C7" s="457" t="s">
        <v>1146</v>
      </c>
      <c r="D7" s="159" t="s">
        <v>1398</v>
      </c>
      <c r="E7" s="106" t="s">
        <v>445</v>
      </c>
      <c r="F7" s="160">
        <f>VLOOKUP($A7,data!$A:$BY,69,FALSE)</f>
        <v>64.489999999999995</v>
      </c>
      <c r="G7" s="112">
        <f>VLOOKUP($A7,data!$A:$BY,70,FALSE)</f>
        <v>3</v>
      </c>
      <c r="H7" s="113">
        <f>VLOOKUP($A7,data!$A:$BY,71,FALSE)</f>
        <v>63.99</v>
      </c>
      <c r="I7" s="112">
        <f>VLOOKUP($A7,data!$A:$BY,72,FALSE)</f>
        <v>5</v>
      </c>
      <c r="J7" s="113">
        <f>VLOOKUP($A7,data!$A:$BY,73,FALSE)</f>
        <v>59.99</v>
      </c>
      <c r="K7" s="112">
        <f>VLOOKUP($A7,data!$A:$BY,74,FALSE)</f>
        <v>7</v>
      </c>
      <c r="L7" s="113">
        <f>VLOOKUP($A7,data!$A:$BY,75,FALSE)</f>
        <v>56.99</v>
      </c>
      <c r="M7" s="112">
        <f>VLOOKUP($A7,data!$A:$BY,76,FALSE)</f>
        <v>10</v>
      </c>
      <c r="N7" s="113">
        <f>VLOOKUP($A7,data!$A:$BY,77,FALSE)</f>
        <v>53.99</v>
      </c>
      <c r="O7" s="329"/>
      <c r="P7" s="113">
        <f>IF(O7=0,0,IF(O7&gt;(M7-1),(N7*O7),IF(O7&gt;(K7-1),(L7*O7),IF(O7&gt;(I7-1),(J7*O7),IF(O7&gt;(G7-1),(H7*O7),F7*O7)))))</f>
        <v>0</v>
      </c>
      <c r="S7" s="94"/>
    </row>
    <row r="8" spans="1:19" ht="15.75" thickBot="1" x14ac:dyDescent="0.3">
      <c r="A8" s="234"/>
      <c r="B8" s="235"/>
      <c r="C8" s="235"/>
      <c r="D8" s="235"/>
      <c r="E8" s="235"/>
      <c r="F8" s="236"/>
      <c r="G8" s="237"/>
      <c r="H8" s="238"/>
      <c r="I8" s="237"/>
      <c r="J8" s="238"/>
      <c r="K8" s="237"/>
      <c r="L8" s="238"/>
      <c r="M8" s="237"/>
      <c r="N8" s="238"/>
      <c r="O8" s="236"/>
      <c r="P8" s="236"/>
      <c r="S8" s="94"/>
    </row>
    <row r="9" spans="1:19" ht="49.5" customHeight="1" x14ac:dyDescent="0.25">
      <c r="A9" t="s">
        <v>1434</v>
      </c>
      <c r="B9" s="220"/>
      <c r="C9" s="503" t="s">
        <v>1353</v>
      </c>
      <c r="D9" s="39" t="s">
        <v>1355</v>
      </c>
      <c r="E9" s="97" t="s">
        <v>415</v>
      </c>
      <c r="F9" s="107">
        <f>VLOOKUP($A9,data!$A:$BY,69,FALSE)</f>
        <v>9.35</v>
      </c>
      <c r="G9" s="33">
        <f>VLOOKUP($A9,data!$A:$BY,70,FALSE)</f>
        <v>4</v>
      </c>
      <c r="H9" s="35">
        <f>VLOOKUP($A9,data!$A:$BY,71,FALSE)</f>
        <v>8.59</v>
      </c>
      <c r="I9" s="33">
        <f>VLOOKUP($A9,data!$A:$BY,72,FALSE)</f>
        <v>6</v>
      </c>
      <c r="J9" s="35">
        <f>VLOOKUP($A9,data!$A:$BY,73,FALSE)</f>
        <v>8.15</v>
      </c>
      <c r="K9" s="33">
        <f>VLOOKUP($A9,data!$A:$BY,74,FALSE)</f>
        <v>12</v>
      </c>
      <c r="L9" s="35">
        <f>VLOOKUP($A9,data!$A:$BY,75,FALSE)</f>
        <v>7.49</v>
      </c>
      <c r="M9" s="33">
        <f>VLOOKUP($A9,data!$A:$BY,76,FALSE)</f>
        <v>24</v>
      </c>
      <c r="N9" s="35">
        <f>VLOOKUP($A9,data!$A:$BY,77,FALSE)</f>
        <v>5.95</v>
      </c>
      <c r="O9" s="326"/>
      <c r="P9" s="34">
        <f t="shared" ref="P9:P18" si="0">IF(O9=0,0,IF(O9&gt;(M9-1),(N9*O9),IF(O9&gt;(K9-1),(L9*O9),IF(O9&gt;(I9-1),(J9*O9),IF(O9&gt;(G9-1),(H9*O9),F9*O9)))))</f>
        <v>0</v>
      </c>
      <c r="S9" s="94"/>
    </row>
    <row r="10" spans="1:19" ht="49.5" customHeight="1" thickBot="1" x14ac:dyDescent="0.3">
      <c r="A10" t="s">
        <v>1435</v>
      </c>
      <c r="B10" s="231"/>
      <c r="C10" s="504"/>
      <c r="D10" s="51" t="s">
        <v>1354</v>
      </c>
      <c r="E10" s="150" t="s">
        <v>417</v>
      </c>
      <c r="F10" s="126">
        <f>VLOOKUP($A10,data!$A:$BY,69,FALSE)</f>
        <v>6.99</v>
      </c>
      <c r="G10" s="54">
        <f>VLOOKUP($A10,data!$A:$BY,70,FALSE)</f>
        <v>6</v>
      </c>
      <c r="H10" s="58">
        <f>VLOOKUP($A10,data!$A:$BY,71,FALSE)</f>
        <v>5.99</v>
      </c>
      <c r="I10" s="54">
        <f>VLOOKUP($A10,data!$A:$BY,72,FALSE)</f>
        <v>12</v>
      </c>
      <c r="J10" s="58">
        <f>VLOOKUP($A10,data!$A:$BY,73,FALSE)</f>
        <v>4.99</v>
      </c>
      <c r="K10" s="54">
        <f>VLOOKUP($A10,data!$A:$BY,74,FALSE)</f>
        <v>18</v>
      </c>
      <c r="L10" s="58">
        <f>VLOOKUP($A10,data!$A:$BY,75,FALSE)</f>
        <v>3.99</v>
      </c>
      <c r="M10" s="54">
        <f>VLOOKUP($A10,data!$A:$BY,76,FALSE)</f>
        <v>36</v>
      </c>
      <c r="N10" s="58">
        <f>VLOOKUP($A10,data!$A:$BY,77,FALSE)</f>
        <v>2.65</v>
      </c>
      <c r="O10" s="327"/>
      <c r="P10" s="55">
        <f t="shared" si="0"/>
        <v>0</v>
      </c>
      <c r="S10" s="94"/>
    </row>
    <row r="11" spans="1:19" ht="49.5" customHeight="1" x14ac:dyDescent="0.25">
      <c r="A11" t="s">
        <v>1436</v>
      </c>
      <c r="B11" s="220"/>
      <c r="C11" s="501" t="s">
        <v>1356</v>
      </c>
      <c r="D11" s="39" t="s">
        <v>1355</v>
      </c>
      <c r="E11" s="97" t="s">
        <v>418</v>
      </c>
      <c r="F11" s="107">
        <f>VLOOKUP($A11,data!$A:$BY,69,FALSE)</f>
        <v>9.35</v>
      </c>
      <c r="G11" s="33">
        <f>VLOOKUP($A11,data!$A:$BY,70,FALSE)</f>
        <v>4</v>
      </c>
      <c r="H11" s="35">
        <f>VLOOKUP($A11,data!$A:$BY,71,FALSE)</f>
        <v>8.59</v>
      </c>
      <c r="I11" s="33">
        <f>VLOOKUP($A11,data!$A:$BY,72,FALSE)</f>
        <v>6</v>
      </c>
      <c r="J11" s="35">
        <f>VLOOKUP($A11,data!$A:$BY,73,FALSE)</f>
        <v>8.15</v>
      </c>
      <c r="K11" s="33">
        <f>VLOOKUP($A11,data!$A:$BY,74,FALSE)</f>
        <v>12</v>
      </c>
      <c r="L11" s="35">
        <f>VLOOKUP($A11,data!$A:$BY,75,FALSE)</f>
        <v>7.49</v>
      </c>
      <c r="M11" s="33">
        <f>VLOOKUP($A11,data!$A:$BY,76,FALSE)</f>
        <v>24</v>
      </c>
      <c r="N11" s="35">
        <f>VLOOKUP($A11,data!$A:$BY,77,FALSE)</f>
        <v>5.95</v>
      </c>
      <c r="O11" s="326"/>
      <c r="P11" s="34">
        <f t="shared" si="0"/>
        <v>0</v>
      </c>
      <c r="S11" s="94"/>
    </row>
    <row r="12" spans="1:19" ht="49.5" customHeight="1" thickBot="1" x14ac:dyDescent="0.3">
      <c r="A12" t="s">
        <v>1437</v>
      </c>
      <c r="B12" s="231"/>
      <c r="C12" s="502"/>
      <c r="D12" s="51" t="s">
        <v>1354</v>
      </c>
      <c r="E12" s="150" t="s">
        <v>419</v>
      </c>
      <c r="F12" s="126">
        <f>VLOOKUP($A12,data!$A:$BY,69,FALSE)</f>
        <v>6.99</v>
      </c>
      <c r="G12" s="54">
        <f>VLOOKUP($A12,data!$A:$BY,70,FALSE)</f>
        <v>6</v>
      </c>
      <c r="H12" s="58">
        <f>VLOOKUP($A12,data!$A:$BY,71,FALSE)</f>
        <v>5.99</v>
      </c>
      <c r="I12" s="54">
        <f>VLOOKUP($A12,data!$A:$BY,72,FALSE)</f>
        <v>12</v>
      </c>
      <c r="J12" s="58">
        <f>VLOOKUP($A12,data!$A:$BY,73,FALSE)</f>
        <v>4.99</v>
      </c>
      <c r="K12" s="54">
        <f>VLOOKUP($A12,data!$A:$BY,74,FALSE)</f>
        <v>18</v>
      </c>
      <c r="L12" s="58">
        <f>VLOOKUP($A12,data!$A:$BY,75,FALSE)</f>
        <v>3.99</v>
      </c>
      <c r="M12" s="54">
        <f>VLOOKUP($A12,data!$A:$BY,76,FALSE)</f>
        <v>36</v>
      </c>
      <c r="N12" s="58">
        <f>VLOOKUP($A12,data!$A:$BY,77,FALSE)</f>
        <v>2.85</v>
      </c>
      <c r="O12" s="327"/>
      <c r="P12" s="55">
        <f t="shared" si="0"/>
        <v>0</v>
      </c>
      <c r="S12" s="94"/>
    </row>
    <row r="13" spans="1:19" ht="49.5" customHeight="1" x14ac:dyDescent="0.25">
      <c r="A13" t="s">
        <v>1438</v>
      </c>
      <c r="B13" s="220"/>
      <c r="C13" s="503" t="s">
        <v>1357</v>
      </c>
      <c r="D13" s="39" t="s">
        <v>1355</v>
      </c>
      <c r="E13" s="37" t="s">
        <v>420</v>
      </c>
      <c r="F13" s="107">
        <f>VLOOKUP($A13,data!$A:$BY,69,FALSE)</f>
        <v>9.35</v>
      </c>
      <c r="G13" s="33">
        <f>VLOOKUP($A13,data!$A:$BY,70,FALSE)</f>
        <v>4</v>
      </c>
      <c r="H13" s="34">
        <f>VLOOKUP($A13,data!$A:$BY,71,FALSE)</f>
        <v>8.59</v>
      </c>
      <c r="I13" s="33">
        <f>VLOOKUP($A13,data!$A:$BY,72,FALSE)</f>
        <v>6</v>
      </c>
      <c r="J13" s="34">
        <f>VLOOKUP($A13,data!$A:$BY,73,FALSE)</f>
        <v>8.15</v>
      </c>
      <c r="K13" s="33">
        <f>VLOOKUP($A13,data!$A:$BY,74,FALSE)</f>
        <v>12</v>
      </c>
      <c r="L13" s="34">
        <f>VLOOKUP($A13,data!$A:$BY,75,FALSE)</f>
        <v>7.49</v>
      </c>
      <c r="M13" s="33">
        <f>VLOOKUP($A13,data!$A:$BY,76,FALSE)</f>
        <v>24</v>
      </c>
      <c r="N13" s="34">
        <f>VLOOKUP($A13,data!$A:$BY,77,FALSE)</f>
        <v>5.95</v>
      </c>
      <c r="O13" s="326"/>
      <c r="P13" s="34">
        <f t="shared" si="0"/>
        <v>0</v>
      </c>
      <c r="S13" s="94"/>
    </row>
    <row r="14" spans="1:19" ht="49.5" customHeight="1" thickBot="1" x14ac:dyDescent="0.3">
      <c r="A14" t="s">
        <v>1439</v>
      </c>
      <c r="B14" s="231"/>
      <c r="C14" s="504"/>
      <c r="D14" s="51" t="s">
        <v>1354</v>
      </c>
      <c r="E14" s="52" t="s">
        <v>421</v>
      </c>
      <c r="F14" s="126">
        <f>VLOOKUP($A14,data!$A:$BY,69,FALSE)</f>
        <v>6.99</v>
      </c>
      <c r="G14" s="54">
        <f>VLOOKUP($A14,data!$A:$BY,70,FALSE)</f>
        <v>6</v>
      </c>
      <c r="H14" s="55">
        <f>VLOOKUP($A14,data!$A:$BY,71,FALSE)</f>
        <v>5.99</v>
      </c>
      <c r="I14" s="54">
        <f>VLOOKUP($A14,data!$A:$BY,72,FALSE)</f>
        <v>12</v>
      </c>
      <c r="J14" s="55">
        <f>VLOOKUP($A14,data!$A:$BY,73,FALSE)</f>
        <v>4.99</v>
      </c>
      <c r="K14" s="54">
        <f>VLOOKUP($A14,data!$A:$BY,74,FALSE)</f>
        <v>18</v>
      </c>
      <c r="L14" s="55">
        <f>VLOOKUP($A14,data!$A:$BY,75,FALSE)</f>
        <v>3.99</v>
      </c>
      <c r="M14" s="54">
        <f>VLOOKUP($A14,data!$A:$BY,76,FALSE)</f>
        <v>36</v>
      </c>
      <c r="N14" s="55">
        <f>VLOOKUP($A14,data!$A:$BY,77,FALSE)</f>
        <v>3.09</v>
      </c>
      <c r="O14" s="327"/>
      <c r="P14" s="55">
        <f t="shared" si="0"/>
        <v>0</v>
      </c>
      <c r="S14" s="94"/>
    </row>
    <row r="15" spans="1:19" ht="49.5" customHeight="1" x14ac:dyDescent="0.25">
      <c r="A15" t="s">
        <v>1440</v>
      </c>
      <c r="B15" s="220"/>
      <c r="C15" s="501" t="s">
        <v>1358</v>
      </c>
      <c r="D15" s="39" t="s">
        <v>1355</v>
      </c>
      <c r="E15" s="37" t="s">
        <v>423</v>
      </c>
      <c r="F15" s="107">
        <f>VLOOKUP($A15,data!$A:$BY,69,FALSE)</f>
        <v>9.35</v>
      </c>
      <c r="G15" s="33">
        <f>VLOOKUP($A15,data!$A:$BY,70,FALSE)</f>
        <v>3</v>
      </c>
      <c r="H15" s="34">
        <f>VLOOKUP($A15,data!$A:$BY,71,FALSE)</f>
        <v>9.49</v>
      </c>
      <c r="I15" s="33">
        <f>VLOOKUP($A15,data!$A:$BY,72,FALSE)</f>
        <v>5</v>
      </c>
      <c r="J15" s="34">
        <f>VLOOKUP($A15,data!$A:$BY,73,FALSE)</f>
        <v>8.15</v>
      </c>
      <c r="K15" s="33">
        <f>VLOOKUP($A15,data!$A:$BY,74,FALSE)</f>
        <v>10</v>
      </c>
      <c r="L15" s="34">
        <f>VLOOKUP($A15,data!$A:$BY,75,FALSE)</f>
        <v>7.49</v>
      </c>
      <c r="M15" s="33">
        <f>VLOOKUP($A15,data!$A:$BY,76,FALSE)</f>
        <v>20</v>
      </c>
      <c r="N15" s="34">
        <f>VLOOKUP($A15,data!$A:$BY,77,FALSE)</f>
        <v>5.95</v>
      </c>
      <c r="O15" s="326"/>
      <c r="P15" s="34">
        <f t="shared" si="0"/>
        <v>0</v>
      </c>
      <c r="S15" s="94"/>
    </row>
    <row r="16" spans="1:19" ht="49.5" customHeight="1" thickBot="1" x14ac:dyDescent="0.3">
      <c r="A16" t="s">
        <v>1441</v>
      </c>
      <c r="B16" s="231"/>
      <c r="C16" s="502"/>
      <c r="D16" s="51" t="s">
        <v>1354</v>
      </c>
      <c r="E16" s="52" t="s">
        <v>416</v>
      </c>
      <c r="F16" s="126">
        <f>VLOOKUP($A16,data!$A:$BY,69,FALSE)</f>
        <v>8.15</v>
      </c>
      <c r="G16" s="54">
        <f>VLOOKUP($A16,data!$A:$BY,70,FALSE)</f>
        <v>3</v>
      </c>
      <c r="H16" s="55">
        <f>VLOOKUP($A16,data!$A:$BY,71,FALSE)</f>
        <v>8.19</v>
      </c>
      <c r="I16" s="54">
        <f>VLOOKUP($A16,data!$A:$BY,72,FALSE)</f>
        <v>5</v>
      </c>
      <c r="J16" s="55">
        <f>VLOOKUP($A16,data!$A:$BY,73,FALSE)</f>
        <v>7.49</v>
      </c>
      <c r="K16" s="54">
        <f>VLOOKUP($A16,data!$A:$BY,74,FALSE)</f>
        <v>10</v>
      </c>
      <c r="L16" s="55">
        <f>VLOOKUP($A16,data!$A:$BY,75,FALSE)</f>
        <v>6.99</v>
      </c>
      <c r="M16" s="54">
        <f>VLOOKUP($A16,data!$A:$BY,76,FALSE)</f>
        <v>20</v>
      </c>
      <c r="N16" s="55">
        <f>VLOOKUP($A16,data!$A:$BY,77,FALSE)</f>
        <v>4.75</v>
      </c>
      <c r="O16" s="327"/>
      <c r="P16" s="55">
        <f t="shared" si="0"/>
        <v>0</v>
      </c>
      <c r="S16" s="94"/>
    </row>
    <row r="17" spans="1:21" ht="49.5" customHeight="1" x14ac:dyDescent="0.25">
      <c r="A17" t="s">
        <v>1442</v>
      </c>
      <c r="B17" s="220"/>
      <c r="C17" s="501" t="s">
        <v>1365</v>
      </c>
      <c r="D17" s="39" t="s">
        <v>1363</v>
      </c>
      <c r="E17" s="37" t="s">
        <v>414</v>
      </c>
      <c r="F17" s="107">
        <f>VLOOKUP($A17,data!$A:$BY,69,FALSE)</f>
        <v>24.99</v>
      </c>
      <c r="G17" s="33">
        <f>VLOOKUP($A17,data!$A:$BY,70,FALSE)</f>
        <v>2</v>
      </c>
      <c r="H17" s="34">
        <f>VLOOKUP($A17,data!$A:$BY,71,FALSE)</f>
        <v>24.49</v>
      </c>
      <c r="I17" s="33">
        <f>VLOOKUP($A17,data!$A:$BY,72,FALSE)</f>
        <v>5</v>
      </c>
      <c r="J17" s="34">
        <f>VLOOKUP($A17,data!$A:$BY,73,FALSE)</f>
        <v>23.99</v>
      </c>
      <c r="K17" s="33">
        <f>VLOOKUP($A17,data!$A:$BY,74,FALSE)</f>
        <v>8</v>
      </c>
      <c r="L17" s="34">
        <f>VLOOKUP($A17,data!$A:$BY,75,FALSE)</f>
        <v>23.75</v>
      </c>
      <c r="M17" s="33">
        <f>VLOOKUP($A17,data!$A:$BY,76,FALSE)</f>
        <v>10</v>
      </c>
      <c r="N17" s="34">
        <f>VLOOKUP($A17,data!$A:$BY,77,FALSE)</f>
        <v>23.35</v>
      </c>
      <c r="O17" s="326"/>
      <c r="P17" s="34">
        <f t="shared" si="0"/>
        <v>0</v>
      </c>
      <c r="S17" s="94"/>
    </row>
    <row r="18" spans="1:21" ht="49.5" customHeight="1" thickBot="1" x14ac:dyDescent="0.3">
      <c r="A18" t="s">
        <v>1443</v>
      </c>
      <c r="B18" s="231"/>
      <c r="C18" s="502"/>
      <c r="D18" s="51" t="s">
        <v>1364</v>
      </c>
      <c r="E18" s="52" t="s">
        <v>413</v>
      </c>
      <c r="F18" s="126">
        <f>VLOOKUP($A18,data!$A:$BY,69,FALSE)</f>
        <v>28.99</v>
      </c>
      <c r="G18" s="54">
        <f>VLOOKUP($A18,data!$A:$BY,70,FALSE)</f>
        <v>2</v>
      </c>
      <c r="H18" s="55">
        <f>VLOOKUP($A18,data!$A:$BY,71,FALSE)</f>
        <v>27.25</v>
      </c>
      <c r="I18" s="54">
        <f>VLOOKUP($A18,data!$A:$BY,72,FALSE)</f>
        <v>5</v>
      </c>
      <c r="J18" s="55">
        <f>VLOOKUP($A18,data!$A:$BY,73,FALSE)</f>
        <v>25.75</v>
      </c>
      <c r="K18" s="54">
        <f>VLOOKUP($A18,data!$A:$BY,74,FALSE)</f>
        <v>8</v>
      </c>
      <c r="L18" s="55">
        <f>VLOOKUP($A18,data!$A:$BY,75,FALSE)</f>
        <v>24.49</v>
      </c>
      <c r="M18" s="54">
        <f>VLOOKUP($A18,data!$A:$BY,76,FALSE)</f>
        <v>10</v>
      </c>
      <c r="N18" s="55">
        <f>VLOOKUP($A18,data!$A:$BY,77,FALSE)</f>
        <v>23.35</v>
      </c>
      <c r="O18" s="327"/>
      <c r="P18" s="55">
        <f t="shared" si="0"/>
        <v>0</v>
      </c>
      <c r="S18" s="94"/>
    </row>
    <row r="19" spans="1:21" ht="15.75" thickBot="1" x14ac:dyDescent="0.3">
      <c r="A19" s="234"/>
      <c r="B19" s="239"/>
      <c r="C19" s="240"/>
      <c r="D19" s="241"/>
      <c r="E19" s="241"/>
      <c r="F19" s="168"/>
      <c r="G19" s="242"/>
      <c r="H19" s="168"/>
      <c r="I19" s="242"/>
      <c r="J19" s="168"/>
      <c r="K19" s="242"/>
      <c r="L19" s="168"/>
      <c r="M19" s="242"/>
      <c r="N19" s="168"/>
      <c r="O19" s="241"/>
      <c r="P19" s="168"/>
      <c r="S19" s="94"/>
    </row>
    <row r="20" spans="1:21" ht="49.5" customHeight="1" x14ac:dyDescent="0.25">
      <c r="A20" t="s">
        <v>1444</v>
      </c>
      <c r="B20" s="220"/>
      <c r="C20" s="501" t="s">
        <v>1379</v>
      </c>
      <c r="D20" s="39" t="s">
        <v>1355</v>
      </c>
      <c r="E20" s="37" t="s">
        <v>422</v>
      </c>
      <c r="F20" s="107">
        <f>VLOOKUP($A20,data!$A:$BY,69,FALSE)</f>
        <v>11.99</v>
      </c>
      <c r="G20" s="33">
        <f>VLOOKUP($A20,data!$A:$BY,70,FALSE)</f>
        <v>3</v>
      </c>
      <c r="H20" s="34">
        <f>VLOOKUP($A20,data!$A:$BY,71,FALSE)</f>
        <v>10.99</v>
      </c>
      <c r="I20" s="33">
        <f>VLOOKUP($A20,data!$A:$BY,72,FALSE)</f>
        <v>5</v>
      </c>
      <c r="J20" s="34">
        <f>VLOOKUP($A20,data!$A:$BY,73,FALSE)</f>
        <v>9.49</v>
      </c>
      <c r="K20" s="33">
        <f>VLOOKUP($A20,data!$A:$BY,74,FALSE)</f>
        <v>10</v>
      </c>
      <c r="L20" s="34">
        <f>VLOOKUP($A20,data!$A:$BY,75,FALSE)</f>
        <v>8.25</v>
      </c>
      <c r="M20" s="33">
        <f>VLOOKUP($A20,data!$A:$BY,76,FALSE)</f>
        <v>20</v>
      </c>
      <c r="N20" s="34">
        <f>VLOOKUP($A20,data!$A:$BY,77,FALSE)</f>
        <v>6.75</v>
      </c>
      <c r="O20" s="326"/>
      <c r="P20" s="34">
        <f>IF(O20=0,0,IF(O20&gt;(M20-1),(N20*O20),IF(O20&gt;(K20-1),(L20*O20),IF(O20&gt;(I20-1),(J20*O20),IF(O20&gt;(G20-1),(H20*O20),F20*O20)))))</f>
        <v>0</v>
      </c>
      <c r="S20" s="94"/>
    </row>
    <row r="21" spans="1:21" ht="49.5" customHeight="1" thickBot="1" x14ac:dyDescent="0.3">
      <c r="A21" t="s">
        <v>1445</v>
      </c>
      <c r="B21" s="231"/>
      <c r="C21" s="502"/>
      <c r="D21" s="51" t="s">
        <v>1380</v>
      </c>
      <c r="E21" s="52" t="s">
        <v>428</v>
      </c>
      <c r="F21" s="126">
        <f>VLOOKUP($A21,data!$A:$BY,69,FALSE)</f>
        <v>13.75</v>
      </c>
      <c r="G21" s="54">
        <f>VLOOKUP($A21,data!$A:$BY,70,FALSE)</f>
        <v>3</v>
      </c>
      <c r="H21" s="55">
        <f>VLOOKUP($A21,data!$A:$BY,71,FALSE)</f>
        <v>12.75</v>
      </c>
      <c r="I21" s="54">
        <f>VLOOKUP($A21,data!$A:$BY,72,FALSE)</f>
        <v>5</v>
      </c>
      <c r="J21" s="55">
        <f>VLOOKUP($A21,data!$A:$BY,73,FALSE)</f>
        <v>11.49</v>
      </c>
      <c r="K21" s="54">
        <f>VLOOKUP($A21,data!$A:$BY,74,FALSE)</f>
        <v>10</v>
      </c>
      <c r="L21" s="55">
        <f>VLOOKUP($A21,data!$A:$BY,75,FALSE)</f>
        <v>10.49</v>
      </c>
      <c r="M21" s="54">
        <f>VLOOKUP($A21,data!$A:$BY,76,FALSE)</f>
        <v>20</v>
      </c>
      <c r="N21" s="55">
        <f>VLOOKUP($A21,data!$A:$BY,77,FALSE)</f>
        <v>9.4499999999999993</v>
      </c>
      <c r="O21" s="327"/>
      <c r="P21" s="55">
        <f>IF(O21=0,0,IF(O21&gt;(M21-1),(N21*O21),IF(O21&gt;(K21-1),(L21*O21),IF(O21&gt;(I21-1),(J21*O21),IF(O21&gt;(G21-1),(H21*O21),F21*O21)))))</f>
        <v>0</v>
      </c>
      <c r="S21" s="94"/>
    </row>
    <row r="22" spans="1:21" ht="49.5" customHeight="1" x14ac:dyDescent="0.25">
      <c r="A22" t="s">
        <v>1446</v>
      </c>
      <c r="B22" s="220"/>
      <c r="C22" s="522" t="s">
        <v>1381</v>
      </c>
      <c r="D22" s="39" t="s">
        <v>1355</v>
      </c>
      <c r="E22" s="37" t="s">
        <v>424</v>
      </c>
      <c r="F22" s="107">
        <f>VLOOKUP($A22,data!$A:$BY,69,FALSE)</f>
        <v>11.75</v>
      </c>
      <c r="G22" s="33">
        <f>VLOOKUP($A22,data!$A:$BY,70,FALSE)</f>
        <v>3</v>
      </c>
      <c r="H22" s="34">
        <f>VLOOKUP($A22,data!$A:$BY,71,FALSE)</f>
        <v>11.49</v>
      </c>
      <c r="I22" s="33">
        <f>VLOOKUP($A22,data!$A:$BY,72,FALSE)</f>
        <v>5</v>
      </c>
      <c r="J22" s="34">
        <f>VLOOKUP($A22,data!$A:$BY,73,FALSE)</f>
        <v>10.75</v>
      </c>
      <c r="K22" s="33">
        <f>VLOOKUP($A22,data!$A:$BY,74,FALSE)</f>
        <v>10</v>
      </c>
      <c r="L22" s="34">
        <f>VLOOKUP($A22,data!$A:$BY,75,FALSE)</f>
        <v>9.75</v>
      </c>
      <c r="M22" s="33">
        <f>VLOOKUP($A22,data!$A:$BY,76,FALSE)</f>
        <v>20</v>
      </c>
      <c r="N22" s="34">
        <f>VLOOKUP($A22,data!$A:$BY,77,FALSE)</f>
        <v>8.75</v>
      </c>
      <c r="O22" s="326"/>
      <c r="P22" s="34">
        <f>IF(O22=0,0,IF(O22&gt;(M22-1),(N22*O22),IF(O22&gt;(K22-1),(L22*O22),IF(O22&gt;(I22-1),(J22*O22),IF(O22&gt;(G22-1),(H22*O22),F22*O22)))))</f>
        <v>0</v>
      </c>
      <c r="S22" s="94"/>
    </row>
    <row r="23" spans="1:21" ht="49.5" customHeight="1" thickBot="1" x14ac:dyDescent="0.3">
      <c r="A23" t="s">
        <v>1447</v>
      </c>
      <c r="B23" s="231"/>
      <c r="C23" s="523"/>
      <c r="D23" s="51" t="s">
        <v>1380</v>
      </c>
      <c r="E23" s="52" t="s">
        <v>427</v>
      </c>
      <c r="F23" s="126">
        <f>VLOOKUP($A23,data!$A:$BY,69,FALSE)</f>
        <v>11.99</v>
      </c>
      <c r="G23" s="54">
        <f>VLOOKUP($A23,data!$A:$BY,70,FALSE)</f>
        <v>3</v>
      </c>
      <c r="H23" s="55">
        <f>VLOOKUP($A23,data!$A:$BY,71,FALSE)</f>
        <v>11.49</v>
      </c>
      <c r="I23" s="54">
        <f>VLOOKUP($A23,data!$A:$BY,72,FALSE)</f>
        <v>5</v>
      </c>
      <c r="J23" s="55">
        <f>VLOOKUP($A23,data!$A:$BY,73,FALSE)</f>
        <v>10.99</v>
      </c>
      <c r="K23" s="54">
        <f>VLOOKUP($A23,data!$A:$BY,74,FALSE)</f>
        <v>10</v>
      </c>
      <c r="L23" s="55">
        <f>VLOOKUP($A23,data!$A:$BY,75,FALSE)</f>
        <v>10.45</v>
      </c>
      <c r="M23" s="54">
        <f>VLOOKUP($A23,data!$A:$BY,76,FALSE)</f>
        <v>20</v>
      </c>
      <c r="N23" s="55">
        <f>VLOOKUP($A23,data!$A:$BY,77,FALSE)</f>
        <v>9.4499999999999993</v>
      </c>
      <c r="O23" s="327"/>
      <c r="P23" s="55">
        <f>IF(O23=0,0,IF(O23&gt;(M23-1),(N23*O23),IF(O23&gt;(K23-1),(L23*O23),IF(O23&gt;(I23-1),(J23*O23),IF(O23&gt;(G23-1),(H23*O23),F23*O23)))))</f>
        <v>0</v>
      </c>
      <c r="S23" s="94"/>
    </row>
    <row r="24" spans="1:21" x14ac:dyDescent="0.25">
      <c r="A24" s="234"/>
      <c r="B24" s="270"/>
      <c r="C24" s="258"/>
      <c r="D24" s="147"/>
      <c r="E24" s="147"/>
      <c r="F24" s="64"/>
      <c r="G24" s="148"/>
      <c r="H24" s="64"/>
      <c r="I24" s="148"/>
      <c r="J24" s="64"/>
      <c r="K24" s="148"/>
      <c r="L24" s="64"/>
      <c r="M24" s="148"/>
      <c r="N24" s="64"/>
      <c r="O24" s="147"/>
      <c r="P24" s="64"/>
      <c r="S24" s="94"/>
    </row>
    <row r="25" spans="1:21" ht="49.5" customHeight="1" x14ac:dyDescent="0.25">
      <c r="A25" t="s">
        <v>1448</v>
      </c>
      <c r="B25" s="276"/>
      <c r="C25" s="525" t="s">
        <v>1453</v>
      </c>
      <c r="D25" s="104" t="s">
        <v>1355</v>
      </c>
      <c r="E25" s="105" t="s">
        <v>429</v>
      </c>
      <c r="F25" s="108">
        <f>VLOOKUP($A25,data!$A:$BY,69,FALSE)</f>
        <v>11.75</v>
      </c>
      <c r="G25" s="110">
        <f>VLOOKUP($A25,data!$A:$BY,70,FALSE)</f>
        <v>3</v>
      </c>
      <c r="H25" s="111">
        <f>VLOOKUP($A25,data!$A:$BY,71,FALSE)</f>
        <v>10.75</v>
      </c>
      <c r="I25" s="110">
        <f>VLOOKUP($A25,data!$A:$BY,72,FALSE)</f>
        <v>5</v>
      </c>
      <c r="J25" s="111">
        <f>VLOOKUP($A25,data!$A:$BY,73,FALSE)</f>
        <v>9.49</v>
      </c>
      <c r="K25" s="110">
        <f>VLOOKUP($A25,data!$A:$BY,74,FALSE)</f>
        <v>10</v>
      </c>
      <c r="L25" s="111">
        <f>VLOOKUP($A25,data!$A:$BY,75,FALSE)</f>
        <v>8.15</v>
      </c>
      <c r="M25" s="110">
        <f>VLOOKUP($A25,data!$A:$BY,76,FALSE)</f>
        <v>20</v>
      </c>
      <c r="N25" s="111">
        <f>VLOOKUP($A25,data!$A:$BY,77,FALSE)</f>
        <v>6.29</v>
      </c>
      <c r="O25" s="331"/>
      <c r="P25" s="111">
        <f>IF(O25=0,0,IF(O25&gt;(M25-1),(N25*O25),IF(O25&gt;(K25-1),(L25*O25),IF(O25&gt;(I25-1),(J25*O25),IF(O25&gt;(G25-1),(H25*O25),F25*O25)))))</f>
        <v>0</v>
      </c>
      <c r="S25" s="94"/>
    </row>
    <row r="26" spans="1:21" ht="49.5" customHeight="1" thickBot="1" x14ac:dyDescent="0.3">
      <c r="A26" t="s">
        <v>1449</v>
      </c>
      <c r="B26" s="231"/>
      <c r="C26" s="502"/>
      <c r="D26" s="51" t="s">
        <v>1380</v>
      </c>
      <c r="E26" s="52" t="s">
        <v>425</v>
      </c>
      <c r="F26" s="126">
        <f>VLOOKUP($A26,data!$A:$BY,69,FALSE)</f>
        <v>11.99</v>
      </c>
      <c r="G26" s="54">
        <f>VLOOKUP($A26,data!$A:$BY,70,FALSE)</f>
        <v>3</v>
      </c>
      <c r="H26" s="55">
        <f>VLOOKUP($A26,data!$A:$BY,71,FALSE)</f>
        <v>10.99</v>
      </c>
      <c r="I26" s="54">
        <f>VLOOKUP($A26,data!$A:$BY,72,FALSE)</f>
        <v>5</v>
      </c>
      <c r="J26" s="55">
        <f>VLOOKUP($A26,data!$A:$BY,73,FALSE)</f>
        <v>10.15</v>
      </c>
      <c r="K26" s="54">
        <f>VLOOKUP($A26,data!$A:$BY,74,FALSE)</f>
        <v>10</v>
      </c>
      <c r="L26" s="55">
        <f>VLOOKUP($A26,data!$A:$BY,75,FALSE)</f>
        <v>9.15</v>
      </c>
      <c r="M26" s="54">
        <f>VLOOKUP($A26,data!$A:$BY,76,FALSE)</f>
        <v>20</v>
      </c>
      <c r="N26" s="55">
        <f>VLOOKUP($A26,data!$A:$BY,77,FALSE)</f>
        <v>8.09</v>
      </c>
      <c r="O26" s="327"/>
      <c r="P26" s="55">
        <f>IF(O26=0,0,IF(O26&gt;(M26-1),(N26*O26),IF(O26&gt;(K26-1),(L26*O26),IF(O26&gt;(I26-1),(J26*O26),IF(O26&gt;(G26-1),(H26*O26),F26*O26)))))</f>
        <v>0</v>
      </c>
      <c r="S26" s="94"/>
    </row>
    <row r="27" spans="1:21" ht="49.5" customHeight="1" x14ac:dyDescent="0.25">
      <c r="A27" t="s">
        <v>1450</v>
      </c>
      <c r="B27" s="220"/>
      <c r="C27" s="522" t="s">
        <v>1452</v>
      </c>
      <c r="D27" s="39" t="s">
        <v>1355</v>
      </c>
      <c r="E27" s="37" t="s">
        <v>430</v>
      </c>
      <c r="F27" s="107">
        <f>VLOOKUP($A27,data!$A:$BY,69,FALSE)</f>
        <v>11.99</v>
      </c>
      <c r="G27" s="33">
        <f>VLOOKUP($A27,data!$A:$BY,70,FALSE)</f>
        <v>3</v>
      </c>
      <c r="H27" s="34">
        <f>VLOOKUP($A27,data!$A:$BY,71,FALSE)</f>
        <v>11.15</v>
      </c>
      <c r="I27" s="33">
        <f>VLOOKUP($A27,data!$A:$BY,72,FALSE)</f>
        <v>5</v>
      </c>
      <c r="J27" s="34">
        <f>VLOOKUP($A27,data!$A:$BY,73,FALSE)</f>
        <v>10.25</v>
      </c>
      <c r="K27" s="33">
        <f>VLOOKUP($A27,data!$A:$BY,74,FALSE)</f>
        <v>10</v>
      </c>
      <c r="L27" s="34">
        <f>VLOOKUP($A27,data!$A:$BY,75,FALSE)</f>
        <v>9.39</v>
      </c>
      <c r="M27" s="33">
        <f>VLOOKUP($A27,data!$A:$BY,76,FALSE)</f>
        <v>20</v>
      </c>
      <c r="N27" s="34">
        <f>VLOOKUP($A27,data!$A:$BY,77,FALSE)</f>
        <v>8.19</v>
      </c>
      <c r="O27" s="326"/>
      <c r="P27" s="34">
        <f>IF(O27=0,0,IF(O27&gt;(M27-1),(N27*O27),IF(O27&gt;(K27-1),(L27*O27),IF(O27&gt;(I27-1),(J27*O27),IF(O27&gt;(G27-1),(H27*O27),F27*O27)))))</f>
        <v>0</v>
      </c>
      <c r="S27" s="94"/>
    </row>
    <row r="28" spans="1:21" ht="49.5" customHeight="1" thickBot="1" x14ac:dyDescent="0.3">
      <c r="A28" t="s">
        <v>1451</v>
      </c>
      <c r="B28" s="231"/>
      <c r="C28" s="523"/>
      <c r="D28" s="51" t="s">
        <v>1380</v>
      </c>
      <c r="E28" s="52" t="s">
        <v>426</v>
      </c>
      <c r="F28" s="126">
        <f>VLOOKUP($A28,data!$A:$BY,69,FALSE)</f>
        <v>11.99</v>
      </c>
      <c r="G28" s="54">
        <f>VLOOKUP($A28,data!$A:$BY,70,FALSE)</f>
        <v>3</v>
      </c>
      <c r="H28" s="55">
        <f>VLOOKUP($A28,data!$A:$BY,71,FALSE)</f>
        <v>10.99</v>
      </c>
      <c r="I28" s="54">
        <f>VLOOKUP($A28,data!$A:$BY,72,FALSE)</f>
        <v>5</v>
      </c>
      <c r="J28" s="55">
        <f>VLOOKUP($A28,data!$A:$BY,73,FALSE)</f>
        <v>10.15</v>
      </c>
      <c r="K28" s="54">
        <f>VLOOKUP($A28,data!$A:$BY,74,FALSE)</f>
        <v>10</v>
      </c>
      <c r="L28" s="55">
        <f>VLOOKUP($A28,data!$A:$BY,75,FALSE)</f>
        <v>9.15</v>
      </c>
      <c r="M28" s="54">
        <f>VLOOKUP($A28,data!$A:$BY,76,FALSE)</f>
        <v>20</v>
      </c>
      <c r="N28" s="55">
        <f>VLOOKUP($A28,data!$A:$BY,77,FALSE)</f>
        <v>8.09</v>
      </c>
      <c r="O28" s="327"/>
      <c r="P28" s="55">
        <f>IF(O28=0,0,IF(O28&gt;(M28-1),(N28*O28),IF(O28&gt;(K28-1),(L28*O28),IF(O28&gt;(I28-1),(J28*O28),IF(O28&gt;(G28-1),(H28*O28),F28*O28)))))</f>
        <v>0</v>
      </c>
      <c r="S28" s="94"/>
    </row>
    <row r="29" spans="1:21" ht="15.75" thickBot="1" x14ac:dyDescent="0.3">
      <c r="A29" s="234"/>
      <c r="B29" s="263"/>
      <c r="C29" s="264"/>
      <c r="D29" s="254"/>
      <c r="E29" s="254"/>
      <c r="F29" s="255"/>
      <c r="G29" s="256"/>
      <c r="H29" s="255"/>
      <c r="I29" s="256"/>
      <c r="J29" s="255"/>
      <c r="K29" s="256"/>
      <c r="L29" s="255"/>
      <c r="M29" s="256"/>
      <c r="N29" s="255"/>
      <c r="O29" s="254"/>
      <c r="P29" s="255"/>
      <c r="S29" s="94"/>
    </row>
    <row r="30" spans="1:21" ht="49.5" customHeight="1" x14ac:dyDescent="0.25">
      <c r="A30" t="s">
        <v>1454</v>
      </c>
      <c r="B30" s="220"/>
      <c r="C30" s="522" t="s">
        <v>1123</v>
      </c>
      <c r="D30" s="194" t="s">
        <v>1393</v>
      </c>
      <c r="E30" s="37" t="s">
        <v>431</v>
      </c>
      <c r="F30" s="107">
        <f>VLOOKUP($A30,data!$A:$BY,69,FALSE)</f>
        <v>4.49</v>
      </c>
      <c r="G30" s="33">
        <f>VLOOKUP($A30,data!$A:$BY,70,FALSE)</f>
        <v>3</v>
      </c>
      <c r="H30" s="34">
        <f>VLOOKUP($A30,data!$A:$BY,71,FALSE)</f>
        <v>3.99</v>
      </c>
      <c r="I30" s="33">
        <f>VLOOKUP($A30,data!$A:$BY,72,FALSE)</f>
        <v>6</v>
      </c>
      <c r="J30" s="34">
        <f>VLOOKUP($A30,data!$A:$BY,73,FALSE)</f>
        <v>3.49</v>
      </c>
      <c r="K30" s="33">
        <f>VLOOKUP($A30,data!$A:$BY,74,FALSE)</f>
        <v>12</v>
      </c>
      <c r="L30" s="34">
        <f>VLOOKUP($A30,data!$A:$BY,75,FALSE)</f>
        <v>3.25</v>
      </c>
      <c r="M30" s="33">
        <f>VLOOKUP($A30,data!$A:$BY,76,FALSE)</f>
        <v>36</v>
      </c>
      <c r="N30" s="34">
        <f>VLOOKUP($A30,data!$A:$BY,77,FALSE)</f>
        <v>2.89</v>
      </c>
      <c r="O30" s="326"/>
      <c r="P30" s="34">
        <f>IF(O30=0,0,IF(O30&gt;(M30-1),(N30*O30),IF(O30&gt;(K30-1),(L30*O30),IF(O30&gt;(I30-1),(J30*O30),IF(O30&gt;(G30-1),(H30*O30),F30*O30)))))</f>
        <v>0</v>
      </c>
      <c r="S30" s="94"/>
      <c r="U30" s="93"/>
    </row>
    <row r="31" spans="1:21" ht="49.5" customHeight="1" thickBot="1" x14ac:dyDescent="0.3">
      <c r="A31" t="s">
        <v>1455</v>
      </c>
      <c r="B31" s="231"/>
      <c r="C31" s="523"/>
      <c r="D31" s="183" t="s">
        <v>1394</v>
      </c>
      <c r="E31" s="52" t="s">
        <v>432</v>
      </c>
      <c r="F31" s="126">
        <f>VLOOKUP($A31,data!$A:$BY,69,FALSE)</f>
        <v>4.75</v>
      </c>
      <c r="G31" s="54">
        <f>VLOOKUP($A31,data!$A:$BY,70,FALSE)</f>
        <v>3</v>
      </c>
      <c r="H31" s="55">
        <f>VLOOKUP($A31,data!$A:$BY,71,FALSE)</f>
        <v>4.05</v>
      </c>
      <c r="I31" s="54">
        <f>VLOOKUP($A31,data!$A:$BY,72,FALSE)</f>
        <v>6</v>
      </c>
      <c r="J31" s="55">
        <f>VLOOKUP($A31,data!$A:$BY,73,FALSE)</f>
        <v>3.69</v>
      </c>
      <c r="K31" s="54">
        <f>VLOOKUP($A31,data!$A:$BY,74,FALSE)</f>
        <v>12</v>
      </c>
      <c r="L31" s="55">
        <f>VLOOKUP($A31,data!$A:$BY,75,FALSE)</f>
        <v>3.49</v>
      </c>
      <c r="M31" s="54">
        <f>VLOOKUP($A31,data!$A:$BY,76,FALSE)</f>
        <v>36</v>
      </c>
      <c r="N31" s="55">
        <f>VLOOKUP($A31,data!$A:$BY,77,FALSE)</f>
        <v>2.89</v>
      </c>
      <c r="O31" s="327"/>
      <c r="P31" s="55">
        <f>IF(O31=0,0,IF(O31&gt;(M31-1),(N31*O31),IF(O31&gt;(K31-1),(L31*O31),IF(O31&gt;(I31-1),(J31*O31),IF(O31&gt;(G31-1),(H31*O31),F31*O31)))))</f>
        <v>0</v>
      </c>
      <c r="S31" s="94"/>
    </row>
    <row r="32" spans="1:21" ht="49.5" customHeight="1" thickBot="1" x14ac:dyDescent="0.3">
      <c r="A32" t="s">
        <v>1456</v>
      </c>
      <c r="B32" s="206"/>
      <c r="C32" s="193" t="s">
        <v>1160</v>
      </c>
      <c r="D32" s="159" t="s">
        <v>1398</v>
      </c>
      <c r="E32" s="106" t="s">
        <v>443</v>
      </c>
      <c r="F32" s="160">
        <f>VLOOKUP($A32,data!$A:$BY,69,FALSE)</f>
        <v>3.99</v>
      </c>
      <c r="G32" s="112">
        <f>VLOOKUP($A32,data!$A:$BY,70,FALSE)</f>
        <v>5</v>
      </c>
      <c r="H32" s="113">
        <f>VLOOKUP($A32,data!$A:$BY,71,FALSE)</f>
        <v>2.99</v>
      </c>
      <c r="I32" s="112">
        <f>VLOOKUP($A32,data!$A:$BY,72,FALSE)</f>
        <v>12</v>
      </c>
      <c r="J32" s="113">
        <f>VLOOKUP($A32,data!$A:$BY,73,FALSE)</f>
        <v>1.99</v>
      </c>
      <c r="K32" s="112">
        <f>VLOOKUP($A32,data!$A:$BY,74,FALSE)</f>
        <v>24</v>
      </c>
      <c r="L32" s="113">
        <f>VLOOKUP($A32,data!$A:$BY,75,FALSE)</f>
        <v>1.55</v>
      </c>
      <c r="M32" s="112">
        <f>VLOOKUP($A32,data!$A:$BY,76,FALSE)</f>
        <v>48</v>
      </c>
      <c r="N32" s="113">
        <f>VLOOKUP($A32,data!$A:$BY,77,FALSE)</f>
        <v>1.19</v>
      </c>
      <c r="O32" s="329"/>
      <c r="P32" s="113">
        <f>IF(O32=0,0,IF(O32&gt;(M32-1),(N32*O32),IF(O32&gt;(K32-1),(L32*O32),IF(O32&gt;(I32-1),(J32*O32),IF(O32&gt;(G32-1),(H32*O32),F32*O32)))))</f>
        <v>0</v>
      </c>
      <c r="S32" s="94"/>
    </row>
    <row r="33" spans="1:19" ht="49.5" customHeight="1" x14ac:dyDescent="0.25">
      <c r="A33" t="s">
        <v>1457</v>
      </c>
      <c r="B33" s="220"/>
      <c r="C33" s="522" t="s">
        <v>1395</v>
      </c>
      <c r="D33" s="133" t="s">
        <v>1397</v>
      </c>
      <c r="E33" s="47" t="s">
        <v>444</v>
      </c>
      <c r="F33" s="120">
        <f>VLOOKUP($A33,data!$A:$BY,69,FALSE)</f>
        <v>2.85</v>
      </c>
      <c r="G33" s="49">
        <f>VLOOKUP($A33,data!$A:$BY,70,FALSE)</f>
        <v>4</v>
      </c>
      <c r="H33" s="50">
        <f>VLOOKUP($A33,data!$A:$BY,71,FALSE)</f>
        <v>2.25</v>
      </c>
      <c r="I33" s="49">
        <f>VLOOKUP($A33,data!$A:$BY,72,FALSE)</f>
        <v>10</v>
      </c>
      <c r="J33" s="50">
        <f>VLOOKUP($A33,data!$A:$BY,73,FALSE)</f>
        <v>1.99</v>
      </c>
      <c r="K33" s="49">
        <f>VLOOKUP($A33,data!$A:$BY,74,FALSE)</f>
        <v>20</v>
      </c>
      <c r="L33" s="50">
        <f>VLOOKUP($A33,data!$A:$BY,75,FALSE)</f>
        <v>1.55</v>
      </c>
      <c r="M33" s="49">
        <f>VLOOKUP($A33,data!$A:$BY,76,FALSE)</f>
        <v>40</v>
      </c>
      <c r="N33" s="50">
        <f>VLOOKUP($A33,data!$A:$BY,77,FALSE)</f>
        <v>1.19</v>
      </c>
      <c r="O33" s="330"/>
      <c r="P33" s="50">
        <f>IF(O33=0,0,IF(O33&gt;(M33-1),(N33*O33),IF(O33&gt;(K33-1),(L33*O33),IF(O33&gt;(I33-1),(J33*O33),IF(O33&gt;(G33-1),(H33*O33),F33*O33)))))</f>
        <v>0</v>
      </c>
      <c r="S33" s="94"/>
    </row>
    <row r="34" spans="1:19" ht="49.5" customHeight="1" thickBot="1" x14ac:dyDescent="0.3">
      <c r="A34" t="s">
        <v>1458</v>
      </c>
      <c r="B34" s="231"/>
      <c r="C34" s="523"/>
      <c r="D34" s="193" t="s">
        <v>1396</v>
      </c>
      <c r="E34" s="106" t="s">
        <v>442</v>
      </c>
      <c r="F34" s="257">
        <f>VLOOKUP($A34,data!$A:$BY,69,FALSE)</f>
        <v>2.99</v>
      </c>
      <c r="G34" s="112">
        <f>VLOOKUP($A34,data!$A:$BY,70,FALSE)</f>
        <v>4</v>
      </c>
      <c r="H34" s="113">
        <f>VLOOKUP($A34,data!$A:$BY,71,FALSE)</f>
        <v>2.75</v>
      </c>
      <c r="I34" s="112">
        <f>VLOOKUP($A34,data!$A:$BY,72,FALSE)</f>
        <v>7</v>
      </c>
      <c r="J34" s="113">
        <f>VLOOKUP($A34,data!$A:$BY,73,FALSE)</f>
        <v>2.4900000000000002</v>
      </c>
      <c r="K34" s="112">
        <f>VLOOKUP($A34,data!$A:$BY,74,FALSE)</f>
        <v>10</v>
      </c>
      <c r="L34" s="113">
        <f>VLOOKUP($A34,data!$A:$BY,75,FALSE)</f>
        <v>2.25</v>
      </c>
      <c r="M34" s="112">
        <f>VLOOKUP($A34,data!$A:$BY,76,FALSE)</f>
        <v>25</v>
      </c>
      <c r="N34" s="113">
        <f>VLOOKUP($A34,data!$A:$BY,77,FALSE)</f>
        <v>1.89</v>
      </c>
      <c r="O34" s="329"/>
      <c r="P34" s="113">
        <f>IF(O34=0,0,IF(O34&gt;(M34-1),(N34*O34),IF(O34&gt;(K34-1),(L34*O34),IF(O34&gt;(I34-1),(J34*O34),IF(O34&gt;(G34-1),(H34*O34),F34*O34)))))</f>
        <v>0</v>
      </c>
      <c r="S34" s="94"/>
    </row>
    <row r="35" spans="1:19" ht="15.75" thickBot="1" x14ac:dyDescent="0.3">
      <c r="A35" s="234"/>
      <c r="B35" s="145"/>
      <c r="C35" s="146"/>
      <c r="D35" s="147"/>
      <c r="E35" s="147"/>
      <c r="F35" s="64"/>
      <c r="G35" s="148"/>
      <c r="H35" s="64"/>
      <c r="I35" s="148"/>
      <c r="J35" s="64"/>
      <c r="K35" s="148"/>
      <c r="L35" s="64"/>
      <c r="M35" s="148"/>
      <c r="N35" s="64"/>
      <c r="O35" s="147"/>
      <c r="P35" s="64"/>
      <c r="S35" s="94"/>
    </row>
    <row r="36" spans="1:19" ht="49.5" customHeight="1" x14ac:dyDescent="0.25">
      <c r="A36" t="s">
        <v>1459</v>
      </c>
      <c r="B36" s="212"/>
      <c r="C36" s="207" t="s">
        <v>1116</v>
      </c>
      <c r="D36" s="114" t="s">
        <v>1398</v>
      </c>
      <c r="E36" s="115" t="s">
        <v>411</v>
      </c>
      <c r="F36" s="117">
        <f>VLOOKUP($A36,data!$A:$BY,69,FALSE)</f>
        <v>8.99</v>
      </c>
      <c r="G36" s="118">
        <f>VLOOKUP($A36,data!$A:$BY,70,FALSE)</f>
        <v>4</v>
      </c>
      <c r="H36" s="119">
        <f>VLOOKUP($A36,data!$A:$BY,71,FALSE)</f>
        <v>7.99</v>
      </c>
      <c r="I36" s="118">
        <f>VLOOKUP($A36,data!$A:$BY,72,FALSE)</f>
        <v>7</v>
      </c>
      <c r="J36" s="119">
        <f>VLOOKUP($A36,data!$A:$BY,73,FALSE)</f>
        <v>7.49</v>
      </c>
      <c r="K36" s="118">
        <f>VLOOKUP($A36,data!$A:$BY,74,FALSE)</f>
        <v>10</v>
      </c>
      <c r="L36" s="119">
        <f>VLOOKUP($A36,data!$A:$BY,75,FALSE)</f>
        <v>6.99</v>
      </c>
      <c r="M36" s="118">
        <f>VLOOKUP($A36,data!$A:$BY,76,FALSE)</f>
        <v>20</v>
      </c>
      <c r="N36" s="119">
        <f>VLOOKUP($A36,data!$A:$BY,77,FALSE)</f>
        <v>5.79</v>
      </c>
      <c r="O36" s="344"/>
      <c r="P36" s="119">
        <f>IF(O36=0,0,IF(O36&gt;(M36-1),(N36*O36),IF(O36&gt;(K36-1),(L36*O36),IF(O36&gt;(I36-1),(J36*O36),IF(O36&gt;(G36-1),(H36*O36),F36*O36)))))</f>
        <v>0</v>
      </c>
      <c r="S36" s="94"/>
    </row>
    <row r="37" spans="1:19" ht="49.5" customHeight="1" x14ac:dyDescent="0.25">
      <c r="A37" t="s">
        <v>1460</v>
      </c>
      <c r="B37" s="162"/>
      <c r="C37" s="218" t="s">
        <v>1107</v>
      </c>
      <c r="D37" s="104" t="s">
        <v>1398</v>
      </c>
      <c r="E37" s="105" t="s">
        <v>412</v>
      </c>
      <c r="F37" s="163">
        <f>VLOOKUP($A37,data!$A:$BY,69,FALSE)</f>
        <v>39.29</v>
      </c>
      <c r="G37" s="110">
        <f>VLOOKUP($A37,data!$A:$BY,70,FALSE)</f>
        <v>2</v>
      </c>
      <c r="H37" s="111">
        <f>VLOOKUP($A37,data!$A:$BY,71,FALSE)</f>
        <v>38.39</v>
      </c>
      <c r="I37" s="110">
        <f>VLOOKUP($A37,data!$A:$BY,72,FALSE)</f>
        <v>4</v>
      </c>
      <c r="J37" s="111">
        <f>VLOOKUP($A37,data!$A:$BY,73,FALSE)</f>
        <v>36.99</v>
      </c>
      <c r="K37" s="110">
        <f>VLOOKUP($A37,data!$A:$BY,74,FALSE)</f>
        <v>7</v>
      </c>
      <c r="L37" s="111">
        <f>VLOOKUP($A37,data!$A:$BY,75,FALSE)</f>
        <v>32.99</v>
      </c>
      <c r="M37" s="110">
        <f>VLOOKUP($A37,data!$A:$BY,76,FALSE)</f>
        <v>10</v>
      </c>
      <c r="N37" s="111">
        <f>VLOOKUP($A37,data!$A:$BY,77,FALSE)</f>
        <v>30.09</v>
      </c>
      <c r="O37" s="331"/>
      <c r="P37" s="111">
        <f t="shared" ref="P37:P38" si="1">IF(O37=0,0,IF(O37&gt;(M37-1),(N37*O37),IF(O37&gt;(K37-1),(L37*O37),IF(O37&gt;(I37-1),(J37*O37),IF(O37&gt;(G37-1),(H37*O37),F37*O37)))))</f>
        <v>0</v>
      </c>
      <c r="S37" s="94"/>
    </row>
    <row r="38" spans="1:19" ht="49.5" customHeight="1" thickBot="1" x14ac:dyDescent="0.3">
      <c r="A38" t="s">
        <v>1461</v>
      </c>
      <c r="B38" s="213"/>
      <c r="C38" s="208" t="s">
        <v>1147</v>
      </c>
      <c r="D38" s="272" t="s">
        <v>1398</v>
      </c>
      <c r="E38" s="277" t="s">
        <v>410</v>
      </c>
      <c r="F38" s="161">
        <f>VLOOKUP($A38,data!$A:$BY,69,FALSE)</f>
        <v>26.99</v>
      </c>
      <c r="G38" s="273">
        <f>VLOOKUP($A38,data!$A:$BY,70,FALSE)</f>
        <v>3</v>
      </c>
      <c r="H38" s="274">
        <f>VLOOKUP($A38,data!$A:$BY,71,FALSE)</f>
        <v>25.99</v>
      </c>
      <c r="I38" s="273">
        <f>VLOOKUP($A38,data!$A:$BY,72,FALSE)</f>
        <v>5</v>
      </c>
      <c r="J38" s="274">
        <f>VLOOKUP($A38,data!$A:$BY,73,FALSE)</f>
        <v>24.949000000000002</v>
      </c>
      <c r="K38" s="273">
        <f>VLOOKUP($A38,data!$A:$BY,74,FALSE)</f>
        <v>7</v>
      </c>
      <c r="L38" s="274">
        <f>VLOOKUP($A38,data!$A:$BY,75,FALSE)</f>
        <v>21.99</v>
      </c>
      <c r="M38" s="273">
        <f>VLOOKUP($A38,data!$A:$BY,76,FALSE)</f>
        <v>10</v>
      </c>
      <c r="N38" s="274">
        <f>VLOOKUP($A38,data!$A:$BY,77,FALSE)</f>
        <v>19.75</v>
      </c>
      <c r="O38" s="359"/>
      <c r="P38" s="274">
        <f t="shared" si="1"/>
        <v>0</v>
      </c>
      <c r="S38" s="94"/>
    </row>
    <row r="39" spans="1:19" ht="15.75" thickBot="1" x14ac:dyDescent="0.3">
      <c r="C39" s="182"/>
      <c r="S39" s="94"/>
    </row>
    <row r="40" spans="1:19" ht="49.5" customHeight="1" thickBot="1" x14ac:dyDescent="0.3">
      <c r="A40" t="s">
        <v>1462</v>
      </c>
      <c r="B40" s="13"/>
      <c r="C40" s="230" t="s">
        <v>1161</v>
      </c>
      <c r="D40" s="230" t="s">
        <v>1398</v>
      </c>
      <c r="E40" s="31" t="s">
        <v>440</v>
      </c>
      <c r="F40" s="42">
        <f>VLOOKUP($A40,data!$A:$BY,69,FALSE)</f>
        <v>25.99</v>
      </c>
      <c r="G40" s="43">
        <f>VLOOKUP($A40,data!$A:$BY,70,FALSE)</f>
        <v>3</v>
      </c>
      <c r="H40" s="44">
        <f>VLOOKUP($A40,data!$A:$BY,71,FALSE)</f>
        <v>24.99</v>
      </c>
      <c r="I40" s="43">
        <f>VLOOKUP($A40,data!$A:$BY,72,FALSE)</f>
        <v>5</v>
      </c>
      <c r="J40" s="44">
        <f>VLOOKUP($A40,data!$A:$BY,73,FALSE)</f>
        <v>23.99</v>
      </c>
      <c r="K40" s="43">
        <f>VLOOKUP($A40,data!$A:$BY,74,FALSE)</f>
        <v>7</v>
      </c>
      <c r="L40" s="44">
        <f>VLOOKUP($A40,data!$A:$BY,75,FALSE)</f>
        <v>22.99</v>
      </c>
      <c r="M40" s="43">
        <f>VLOOKUP($A40,data!$A:$BY,76,FALSE)</f>
        <v>20</v>
      </c>
      <c r="N40" s="44">
        <f>VLOOKUP($A40,data!$A:$BY,77,FALSE)</f>
        <v>19.976470588235294</v>
      </c>
      <c r="O40" s="333"/>
      <c r="P40" s="44">
        <f t="shared" ref="P40" si="2">IF(O40=0,0,IF(O40&gt;(M40-1),(N40*O40),IF(O40&gt;(K40-1),(L40*O40),IF(O40&gt;(I40-1),(J40*O40),IF(O40&gt;(G40-1),(H40*O40),F40*O40)))))</f>
        <v>0</v>
      </c>
      <c r="S40" s="94"/>
    </row>
    <row r="41" spans="1:19" hidden="1" x14ac:dyDescent="0.25">
      <c r="A41" s="234"/>
      <c r="B41" s="360"/>
      <c r="C41" s="361"/>
      <c r="D41" s="147"/>
      <c r="E41" s="147"/>
      <c r="F41" s="64"/>
      <c r="G41" s="148"/>
      <c r="H41" s="64"/>
      <c r="I41" s="148"/>
      <c r="J41" s="64"/>
      <c r="K41" s="148"/>
      <c r="L41" s="64"/>
      <c r="M41" s="148"/>
      <c r="N41" s="64"/>
      <c r="O41" s="147"/>
      <c r="P41" s="64"/>
    </row>
    <row r="42" spans="1:19" hidden="1" x14ac:dyDescent="0.25">
      <c r="S42" s="94"/>
    </row>
    <row r="43" spans="1:19" hidden="1" x14ac:dyDescent="0.25">
      <c r="S43" s="94"/>
    </row>
    <row r="44" spans="1:19" hidden="1" x14ac:dyDescent="0.25">
      <c r="S44" s="94"/>
    </row>
    <row r="45" spans="1:19" x14ac:dyDescent="0.25">
      <c r="S45" s="94"/>
    </row>
  </sheetData>
  <sheetProtection algorithmName="SHA-512" hashValue="XN68zUiX0RspaW2JKhSbkiQepVCOL1MaO0ZtP3nIKcRc/ok4oK2Er2fOtNYHoClrHA87PZBRXXdAVGvqGs9J1w==" saltValue="c0/uQVNsDSWEV1yyh9/IOQ==" spinCount="100000" sheet="1" objects="1" scenarios="1" selectLockedCells="1"/>
  <mergeCells count="19">
    <mergeCell ref="P3:P4"/>
    <mergeCell ref="C9:C10"/>
    <mergeCell ref="C11:C12"/>
    <mergeCell ref="B3:E3"/>
    <mergeCell ref="F3:F4"/>
    <mergeCell ref="G3:H3"/>
    <mergeCell ref="I3:J3"/>
    <mergeCell ref="K3:L3"/>
    <mergeCell ref="M3:N3"/>
    <mergeCell ref="C13:C14"/>
    <mergeCell ref="C15:C16"/>
    <mergeCell ref="C17:C18"/>
    <mergeCell ref="C20:C21"/>
    <mergeCell ref="O3:O4"/>
    <mergeCell ref="C25:C26"/>
    <mergeCell ref="C27:C28"/>
    <mergeCell ref="C22:C23"/>
    <mergeCell ref="C30:C31"/>
    <mergeCell ref="C33:C34"/>
  </mergeCells>
  <dataValidations count="1">
    <dataValidation type="whole" operator="greaterThan" allowBlank="1" showInputMessage="1" showErrorMessage="1" sqref="O5:O7 O9:O18 O20:O23 O25:O28 O30:O34 O36:O38 O40">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2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1.7109375" customWidth="1"/>
    <col min="3" max="3" width="40.28515625" customWidth="1"/>
    <col min="4" max="4" width="12.28515625" customWidth="1"/>
    <col min="5" max="5" width="7.42578125" style="3" customWidth="1"/>
    <col min="6" max="6" width="4.7109375" style="4" customWidth="1"/>
    <col min="7" max="7" width="7.42578125" style="3" customWidth="1"/>
    <col min="8" max="8" width="5.7109375" style="4" customWidth="1"/>
    <col min="9" max="9" width="7.42578125" style="3" customWidth="1"/>
    <col min="10" max="10" width="5.7109375" style="4" customWidth="1"/>
    <col min="11" max="11" width="7.42578125" style="3" customWidth="1"/>
    <col min="12" max="12" width="5.7109375" style="4" customWidth="1"/>
    <col min="13" max="13" width="7.42578125" style="3" customWidth="1"/>
    <col min="14" max="14" width="8" customWidth="1"/>
    <col min="15" max="15" width="9.140625" customWidth="1"/>
  </cols>
  <sheetData>
    <row r="1" spans="1:15" ht="16.5" x14ac:dyDescent="0.25">
      <c r="A1" s="325">
        <f>SUM(O5:O22)</f>
        <v>0</v>
      </c>
      <c r="B1" s="11" t="s">
        <v>1325</v>
      </c>
      <c r="C1" s="10"/>
    </row>
    <row r="2" spans="1:15" ht="15.75" thickBot="1" x14ac:dyDescent="0.3">
      <c r="A2" s="321">
        <f>SUM(N5:N22)</f>
        <v>0</v>
      </c>
      <c r="B2" s="2"/>
    </row>
    <row r="3" spans="1:15" ht="19.5" customHeight="1" x14ac:dyDescent="0.25">
      <c r="B3" s="542" t="s">
        <v>1035</v>
      </c>
      <c r="C3" s="543"/>
      <c r="D3" s="544"/>
      <c r="E3" s="512" t="s">
        <v>1029</v>
      </c>
      <c r="F3" s="505" t="s">
        <v>1030</v>
      </c>
      <c r="G3" s="507"/>
      <c r="H3" s="505" t="s">
        <v>1032</v>
      </c>
      <c r="I3" s="507"/>
      <c r="J3" s="505" t="s">
        <v>1033</v>
      </c>
      <c r="K3" s="507"/>
      <c r="L3" s="542" t="s">
        <v>1034</v>
      </c>
      <c r="M3" s="545"/>
      <c r="N3" s="538" t="s">
        <v>1037</v>
      </c>
      <c r="O3" s="540" t="s">
        <v>1038</v>
      </c>
    </row>
    <row r="4" spans="1:15" ht="19.5" customHeight="1" thickBot="1" x14ac:dyDescent="0.3">
      <c r="B4" s="12" t="s">
        <v>1026</v>
      </c>
      <c r="C4" s="5" t="s">
        <v>1012</v>
      </c>
      <c r="D4" s="6" t="s">
        <v>1027</v>
      </c>
      <c r="E4" s="513" t="s">
        <v>1028</v>
      </c>
      <c r="F4" s="7" t="s">
        <v>1031</v>
      </c>
      <c r="G4" s="8" t="s">
        <v>1028</v>
      </c>
      <c r="H4" s="7" t="s">
        <v>1031</v>
      </c>
      <c r="I4" s="8" t="s">
        <v>1028</v>
      </c>
      <c r="J4" s="7" t="s">
        <v>1031</v>
      </c>
      <c r="K4" s="8" t="s">
        <v>1028</v>
      </c>
      <c r="L4" s="7" t="s">
        <v>1031</v>
      </c>
      <c r="M4" s="9" t="s">
        <v>1028</v>
      </c>
      <c r="N4" s="539"/>
      <c r="O4" s="541"/>
    </row>
    <row r="5" spans="1:15" ht="49.5" customHeight="1" x14ac:dyDescent="0.25">
      <c r="A5" t="s">
        <v>164</v>
      </c>
      <c r="B5" s="535"/>
      <c r="C5" s="285" t="s">
        <v>1260</v>
      </c>
      <c r="D5" s="309" t="s">
        <v>607</v>
      </c>
      <c r="E5" s="32">
        <f>VLOOKUP($A5,data!$A:$BY,69,FALSE)</f>
        <v>3.99</v>
      </c>
      <c r="F5" s="33">
        <f>VLOOKUP($A5,data!$A:$BY,70,FALSE)</f>
        <v>4</v>
      </c>
      <c r="G5" s="34">
        <f>VLOOKUP($A5,data!$A:$BY,71,FALSE)</f>
        <v>3.25</v>
      </c>
      <c r="H5" s="33">
        <f>VLOOKUP($A5,data!$A:$BY,72,FALSE)</f>
        <v>10</v>
      </c>
      <c r="I5" s="34">
        <f>VLOOKUP($A5,data!$A:$BY,73,FALSE)</f>
        <v>2.99</v>
      </c>
      <c r="J5" s="33">
        <f>VLOOKUP($A5,data!$A:$BY,74,FALSE)</f>
        <v>20</v>
      </c>
      <c r="K5" s="34">
        <f>VLOOKUP($A5,data!$A:$BY,75,FALSE)</f>
        <v>2.4900000000000002</v>
      </c>
      <c r="L5" s="33">
        <f>VLOOKUP($A5,data!$A:$BY,76,FALSE)</f>
        <v>20</v>
      </c>
      <c r="M5" s="35">
        <f>VLOOKUP($A5,data!$A:$BY,77,FALSE)</f>
        <v>2.4900000000000002</v>
      </c>
      <c r="N5" s="326"/>
      <c r="O5" s="34">
        <f t="shared" ref="O5:O22" si="0">IF(N5=0,0,IF(N5&gt;(L5-1),(M5*N5),IF(N5&gt;(J5-1),(K5*N5),IF(N5&gt;(H5-1),(I5*N5),IF(N5&gt;(F5-1),(G5*N5),E5*N5)))))</f>
        <v>0</v>
      </c>
    </row>
    <row r="6" spans="1:15" ht="49.5" customHeight="1" x14ac:dyDescent="0.25">
      <c r="A6" t="s">
        <v>165</v>
      </c>
      <c r="B6" s="536"/>
      <c r="C6" s="149" t="s">
        <v>1261</v>
      </c>
      <c r="D6" s="311" t="s">
        <v>608</v>
      </c>
      <c r="E6" s="168">
        <f>VLOOKUP($A6,data!$A:$BY,69,FALSE)</f>
        <v>4.25</v>
      </c>
      <c r="F6" s="124">
        <f>VLOOKUP($A6,data!$A:$BY,70,FALSE)</f>
        <v>4</v>
      </c>
      <c r="G6" s="125">
        <f>VLOOKUP($A6,data!$A:$BY,71,FALSE)</f>
        <v>3.59</v>
      </c>
      <c r="H6" s="124">
        <f>VLOOKUP($A6,data!$A:$BY,72,FALSE)</f>
        <v>10</v>
      </c>
      <c r="I6" s="125">
        <f>VLOOKUP($A6,data!$A:$BY,73,FALSE)</f>
        <v>3.15</v>
      </c>
      <c r="J6" s="124">
        <f>VLOOKUP($A6,data!$A:$BY,74,FALSE)</f>
        <v>20</v>
      </c>
      <c r="K6" s="125">
        <f>VLOOKUP($A6,data!$A:$BY,75,FALSE)</f>
        <v>2.89</v>
      </c>
      <c r="L6" s="124">
        <f>VLOOKUP($A6,data!$A:$BY,76,FALSE)</f>
        <v>25</v>
      </c>
      <c r="M6" s="313">
        <f>VLOOKUP($A6,data!$A:$BY,77,FALSE)</f>
        <v>2.85</v>
      </c>
      <c r="N6" s="332"/>
      <c r="O6" s="125">
        <f t="shared" si="0"/>
        <v>0</v>
      </c>
    </row>
    <row r="7" spans="1:15" ht="49.5" customHeight="1" x14ac:dyDescent="0.25">
      <c r="A7" t="s">
        <v>166</v>
      </c>
      <c r="B7" s="536"/>
      <c r="C7" s="286" t="s">
        <v>1264</v>
      </c>
      <c r="D7" s="310" t="s">
        <v>609</v>
      </c>
      <c r="E7" s="163">
        <f>VLOOKUP($A7,data!$A:$BY,69,FALSE)</f>
        <v>4.49</v>
      </c>
      <c r="F7" s="110">
        <f>VLOOKUP($A7,data!$A:$BY,70,FALSE)</f>
        <v>4</v>
      </c>
      <c r="G7" s="111">
        <f>VLOOKUP($A7,data!$A:$BY,71,FALSE)</f>
        <v>3.75</v>
      </c>
      <c r="H7" s="110">
        <f>VLOOKUP($A7,data!$A:$BY,72,FALSE)</f>
        <v>10</v>
      </c>
      <c r="I7" s="111">
        <f>VLOOKUP($A7,data!$A:$BY,73,FALSE)</f>
        <v>3.25</v>
      </c>
      <c r="J7" s="110">
        <f>VLOOKUP($A7,data!$A:$BY,74,FALSE)</f>
        <v>20</v>
      </c>
      <c r="K7" s="111">
        <f>VLOOKUP($A7,data!$A:$BY,75,FALSE)</f>
        <v>2.95</v>
      </c>
      <c r="L7" s="110">
        <f>VLOOKUP($A7,data!$A:$BY,76,FALSE)</f>
        <v>25</v>
      </c>
      <c r="M7" s="111">
        <f>VLOOKUP($A7,data!$A:$BY,77,FALSE)</f>
        <v>2.85</v>
      </c>
      <c r="N7" s="331"/>
      <c r="O7" s="111">
        <f t="shared" si="0"/>
        <v>0</v>
      </c>
    </row>
    <row r="8" spans="1:15" ht="49.5" customHeight="1" x14ac:dyDescent="0.25">
      <c r="A8" t="s">
        <v>153</v>
      </c>
      <c r="B8" s="536"/>
      <c r="C8" s="149" t="s">
        <v>1259</v>
      </c>
      <c r="D8" s="311" t="s">
        <v>606</v>
      </c>
      <c r="E8" s="168">
        <f>VLOOKUP($A8,data!$A:$BY,69,FALSE)</f>
        <v>5.49</v>
      </c>
      <c r="F8" s="124">
        <f>VLOOKUP($A8,data!$A:$BY,70,FALSE)</f>
        <v>2</v>
      </c>
      <c r="G8" s="125">
        <f>VLOOKUP($A8,data!$A:$BY,71,FALSE)</f>
        <v>4.99</v>
      </c>
      <c r="H8" s="124">
        <f>VLOOKUP($A8,data!$A:$BY,72,FALSE)</f>
        <v>5</v>
      </c>
      <c r="I8" s="125">
        <f>VLOOKUP($A8,data!$A:$BY,73,FALSE)</f>
        <v>3.99</v>
      </c>
      <c r="J8" s="124">
        <f>VLOOKUP($A8,data!$A:$BY,74,FALSE)</f>
        <v>10</v>
      </c>
      <c r="K8" s="125">
        <f>VLOOKUP($A8,data!$A:$BY,75,FALSE)</f>
        <v>2.99</v>
      </c>
      <c r="L8" s="124">
        <f>VLOOKUP($A8,data!$A:$BY,76,FALSE)</f>
        <v>15</v>
      </c>
      <c r="M8" s="125">
        <f>VLOOKUP($A8,data!$A:$BY,77,FALSE)</f>
        <v>2.39</v>
      </c>
      <c r="N8" s="332"/>
      <c r="O8" s="125">
        <f t="shared" si="0"/>
        <v>0</v>
      </c>
    </row>
    <row r="9" spans="1:15" ht="49.5" customHeight="1" x14ac:dyDescent="0.25">
      <c r="A9" t="s">
        <v>33</v>
      </c>
      <c r="B9" s="536"/>
      <c r="C9" s="286" t="s">
        <v>1263</v>
      </c>
      <c r="D9" s="310" t="s">
        <v>379</v>
      </c>
      <c r="E9" s="163">
        <f>VLOOKUP($A9,data!$A:$BY,69,FALSE)</f>
        <v>4.99</v>
      </c>
      <c r="F9" s="110">
        <f>VLOOKUP($A9,data!$A:$BY,70,FALSE)</f>
        <v>2</v>
      </c>
      <c r="G9" s="111">
        <f>VLOOKUP($A9,data!$A:$BY,71,FALSE)</f>
        <v>3.95</v>
      </c>
      <c r="H9" s="110">
        <f>VLOOKUP($A9,data!$A:$BY,72,FALSE)</f>
        <v>5</v>
      </c>
      <c r="I9" s="111">
        <f>VLOOKUP($A9,data!$A:$BY,73,FALSE)</f>
        <v>3.49</v>
      </c>
      <c r="J9" s="110">
        <f>VLOOKUP($A9,data!$A:$BY,74,FALSE)</f>
        <v>10</v>
      </c>
      <c r="K9" s="111">
        <f>VLOOKUP($A9,data!$A:$BY,75,FALSE)</f>
        <v>3.25</v>
      </c>
      <c r="L9" s="110">
        <f>VLOOKUP($A9,data!$A:$BY,76,FALSE)</f>
        <v>60</v>
      </c>
      <c r="M9" s="111">
        <f>VLOOKUP($A9,data!$A:$BY,77,FALSE)</f>
        <v>2.25</v>
      </c>
      <c r="N9" s="331"/>
      <c r="O9" s="111">
        <f t="shared" si="0"/>
        <v>0</v>
      </c>
    </row>
    <row r="10" spans="1:15" ht="49.5" customHeight="1" x14ac:dyDescent="0.25">
      <c r="A10" t="s">
        <v>28</v>
      </c>
      <c r="B10" s="536"/>
      <c r="C10" s="149" t="s">
        <v>1274</v>
      </c>
      <c r="D10" s="311" t="s">
        <v>374</v>
      </c>
      <c r="E10" s="168">
        <f>VLOOKUP($A10,data!$A:$BY,69,FALSE)</f>
        <v>6.99</v>
      </c>
      <c r="F10" s="124">
        <f>VLOOKUP($A10,data!$A:$BY,70,FALSE)</f>
        <v>2</v>
      </c>
      <c r="G10" s="125">
        <f>VLOOKUP($A10,data!$A:$BY,71,FALSE)</f>
        <v>5.99</v>
      </c>
      <c r="H10" s="124">
        <f>VLOOKUP($A10,data!$A:$BY,72,FALSE)</f>
        <v>5</v>
      </c>
      <c r="I10" s="125">
        <f>VLOOKUP($A10,data!$A:$BY,73,FALSE)</f>
        <v>5.49</v>
      </c>
      <c r="J10" s="124">
        <f>VLOOKUP($A10,data!$A:$BY,74,FALSE)</f>
        <v>10</v>
      </c>
      <c r="K10" s="125">
        <f>VLOOKUP($A10,data!$A:$BY,75,FALSE)</f>
        <v>4.99</v>
      </c>
      <c r="L10" s="124">
        <f>VLOOKUP($A10,data!$A:$BY,76,FALSE)</f>
        <v>60</v>
      </c>
      <c r="M10" s="125">
        <f>VLOOKUP($A10,data!$A:$BY,77,FALSE)</f>
        <v>3.75</v>
      </c>
      <c r="N10" s="332"/>
      <c r="O10" s="125">
        <f t="shared" si="0"/>
        <v>0</v>
      </c>
    </row>
    <row r="11" spans="1:15" ht="49.5" customHeight="1" x14ac:dyDescent="0.25">
      <c r="A11" t="s">
        <v>41</v>
      </c>
      <c r="B11" s="536"/>
      <c r="C11" s="149" t="s">
        <v>1267</v>
      </c>
      <c r="D11" s="311" t="s">
        <v>439</v>
      </c>
      <c r="E11" s="168">
        <f>VLOOKUP($A11,data!$A:$BY,69,FALSE)</f>
        <v>19.989999999999998</v>
      </c>
      <c r="F11" s="124">
        <f>VLOOKUP($A11,data!$A:$BY,70,FALSE)</f>
        <v>2</v>
      </c>
      <c r="G11" s="125">
        <f>VLOOKUP($A11,data!$A:$BY,71,FALSE)</f>
        <v>18.989999999999998</v>
      </c>
      <c r="H11" s="124">
        <f>VLOOKUP($A11,data!$A:$BY,72,FALSE)</f>
        <v>5</v>
      </c>
      <c r="I11" s="125">
        <f>VLOOKUP($A11,data!$A:$BY,73,FALSE)</f>
        <v>14.99</v>
      </c>
      <c r="J11" s="124">
        <f>VLOOKUP($A11,data!$A:$BY,74,FALSE)</f>
        <v>10</v>
      </c>
      <c r="K11" s="125">
        <f>VLOOKUP($A11,data!$A:$BY,75,FALSE)</f>
        <v>12.99</v>
      </c>
      <c r="L11" s="124">
        <f>VLOOKUP($A11,data!$A:$BY,76,FALSE)</f>
        <v>20</v>
      </c>
      <c r="M11" s="125">
        <f>VLOOKUP($A11,data!$A:$BY,77,FALSE)</f>
        <v>8.35</v>
      </c>
      <c r="N11" s="332"/>
      <c r="O11" s="125">
        <f t="shared" si="0"/>
        <v>0</v>
      </c>
    </row>
    <row r="12" spans="1:15" ht="49.5" customHeight="1" thickBot="1" x14ac:dyDescent="0.3">
      <c r="A12" t="s">
        <v>36</v>
      </c>
      <c r="B12" s="537"/>
      <c r="C12" s="287" t="s">
        <v>1276</v>
      </c>
      <c r="D12" s="314" t="s">
        <v>434</v>
      </c>
      <c r="E12" s="160">
        <f>VLOOKUP($A12,data!$A:$BY,69,FALSE)</f>
        <v>19.989999999999998</v>
      </c>
      <c r="F12" s="112">
        <f>VLOOKUP($A12,data!$A:$BY,70,FALSE)</f>
        <v>2</v>
      </c>
      <c r="G12" s="113">
        <f>VLOOKUP($A12,data!$A:$BY,71,FALSE)</f>
        <v>18.989999999999998</v>
      </c>
      <c r="H12" s="112">
        <f>VLOOKUP($A12,data!$A:$BY,72,FALSE)</f>
        <v>5</v>
      </c>
      <c r="I12" s="113">
        <f>VLOOKUP($A12,data!$A:$BY,73,FALSE)</f>
        <v>14.99</v>
      </c>
      <c r="J12" s="112">
        <f>VLOOKUP($A12,data!$A:$BY,74,FALSE)</f>
        <v>10</v>
      </c>
      <c r="K12" s="113">
        <f>VLOOKUP($A12,data!$A:$BY,75,FALSE)</f>
        <v>12.99</v>
      </c>
      <c r="L12" s="112">
        <f>VLOOKUP($A12,data!$A:$BY,76,FALSE)</f>
        <v>20</v>
      </c>
      <c r="M12" s="113">
        <f>VLOOKUP($A12,data!$A:$BY,77,FALSE)</f>
        <v>8.35</v>
      </c>
      <c r="N12" s="329"/>
      <c r="O12" s="113">
        <f t="shared" si="0"/>
        <v>0</v>
      </c>
    </row>
    <row r="13" spans="1:15" ht="54" x14ac:dyDescent="0.25">
      <c r="A13" t="s">
        <v>34</v>
      </c>
      <c r="B13" s="404"/>
      <c r="C13" s="247" t="s">
        <v>1262</v>
      </c>
      <c r="D13" s="308" t="s">
        <v>380</v>
      </c>
      <c r="E13" s="48">
        <f>VLOOKUP($A13,data!$A:$BY,69,FALSE)</f>
        <v>5.65</v>
      </c>
      <c r="F13" s="49">
        <f>VLOOKUP($A13,data!$A:$BY,70,FALSE)</f>
        <v>2</v>
      </c>
      <c r="G13" s="50">
        <f>VLOOKUP($A13,data!$A:$BY,71,FALSE)</f>
        <v>4.59</v>
      </c>
      <c r="H13" s="49">
        <f>VLOOKUP($A13,data!$A:$BY,72,FALSE)</f>
        <v>5</v>
      </c>
      <c r="I13" s="50">
        <f>VLOOKUP($A13,data!$A:$BY,73,FALSE)</f>
        <v>4.29</v>
      </c>
      <c r="J13" s="49">
        <f>VLOOKUP($A13,data!$A:$BY,74,FALSE)</f>
        <v>10</v>
      </c>
      <c r="K13" s="50">
        <f>VLOOKUP($A13,data!$A:$BY,75,FALSE)</f>
        <v>3.89</v>
      </c>
      <c r="L13" s="49">
        <f>VLOOKUP($A13,data!$A:$BY,76,FALSE)</f>
        <v>60</v>
      </c>
      <c r="M13" s="50">
        <f>VLOOKUP($A13,data!$A:$BY,77,FALSE)</f>
        <v>2.89</v>
      </c>
      <c r="N13" s="330"/>
      <c r="O13" s="50">
        <f t="shared" si="0"/>
        <v>0</v>
      </c>
    </row>
    <row r="14" spans="1:15" ht="54" x14ac:dyDescent="0.25">
      <c r="A14" t="s">
        <v>32</v>
      </c>
      <c r="B14" s="532"/>
      <c r="C14" s="286" t="s">
        <v>1277</v>
      </c>
      <c r="D14" s="310" t="s">
        <v>378</v>
      </c>
      <c r="E14" s="163">
        <f>VLOOKUP($A14,data!$A:$BY,69,FALSE)</f>
        <v>8.49</v>
      </c>
      <c r="F14" s="110">
        <f>VLOOKUP($A14,data!$A:$BY,70,FALSE)</f>
        <v>2</v>
      </c>
      <c r="G14" s="111">
        <f>VLOOKUP($A14,data!$A:$BY,71,FALSE)</f>
        <v>7.49</v>
      </c>
      <c r="H14" s="110">
        <f>VLOOKUP($A14,data!$A:$BY,72,FALSE)</f>
        <v>5</v>
      </c>
      <c r="I14" s="111">
        <f>VLOOKUP($A14,data!$A:$BY,73,FALSE)</f>
        <v>6.35</v>
      </c>
      <c r="J14" s="110">
        <f>VLOOKUP($A14,data!$A:$BY,74,FALSE)</f>
        <v>10</v>
      </c>
      <c r="K14" s="111">
        <f>VLOOKUP($A14,data!$A:$BY,75,FALSE)</f>
        <v>5.35</v>
      </c>
      <c r="L14" s="110">
        <f>VLOOKUP($A14,data!$A:$BY,76,FALSE)</f>
        <v>25</v>
      </c>
      <c r="M14" s="111">
        <f>VLOOKUP($A14,data!$A:$BY,77,FALSE)</f>
        <v>4.29</v>
      </c>
      <c r="N14" s="331"/>
      <c r="O14" s="111">
        <f t="shared" si="0"/>
        <v>0</v>
      </c>
    </row>
    <row r="15" spans="1:15" ht="54" x14ac:dyDescent="0.25">
      <c r="A15" t="s">
        <v>39</v>
      </c>
      <c r="B15" s="533"/>
      <c r="C15" s="286" t="s">
        <v>1266</v>
      </c>
      <c r="D15" s="310" t="s">
        <v>437</v>
      </c>
      <c r="E15" s="163">
        <f>VLOOKUP($A15,data!$A:$BY,69,FALSE)</f>
        <v>16.989999999999998</v>
      </c>
      <c r="F15" s="110">
        <f>VLOOKUP($A15,data!$A:$BY,70,FALSE)</f>
        <v>2</v>
      </c>
      <c r="G15" s="111">
        <f>VLOOKUP($A15,data!$A:$BY,71,FALSE)</f>
        <v>15.19</v>
      </c>
      <c r="H15" s="110">
        <f>VLOOKUP($A15,data!$A:$BY,72,FALSE)</f>
        <v>4</v>
      </c>
      <c r="I15" s="111">
        <f>VLOOKUP($A15,data!$A:$BY,73,FALSE)</f>
        <v>13.99</v>
      </c>
      <c r="J15" s="110">
        <f>VLOOKUP($A15,data!$A:$BY,74,FALSE)</f>
        <v>6</v>
      </c>
      <c r="K15" s="111">
        <f>VLOOKUP($A15,data!$A:$BY,75,FALSE)</f>
        <v>11.99</v>
      </c>
      <c r="L15" s="110">
        <f>VLOOKUP($A15,data!$A:$BY,76,FALSE)</f>
        <v>20</v>
      </c>
      <c r="M15" s="111">
        <f>VLOOKUP($A15,data!$A:$BY,77,FALSE)</f>
        <v>9.39</v>
      </c>
      <c r="N15" s="331"/>
      <c r="O15" s="111">
        <f t="shared" si="0"/>
        <v>0</v>
      </c>
    </row>
    <row r="16" spans="1:15" ht="49.5" customHeight="1" x14ac:dyDescent="0.25">
      <c r="A16" t="s">
        <v>35</v>
      </c>
      <c r="B16" s="533"/>
      <c r="C16" s="286" t="s">
        <v>1275</v>
      </c>
      <c r="D16" s="310" t="s">
        <v>433</v>
      </c>
      <c r="E16" s="163">
        <f>VLOOKUP($A16,data!$A:$BY,69,FALSE)</f>
        <v>19.989999999999998</v>
      </c>
      <c r="F16" s="110">
        <f>VLOOKUP($A16,data!$A:$BY,70,FALSE)</f>
        <v>2</v>
      </c>
      <c r="G16" s="111">
        <f>VLOOKUP($A16,data!$A:$BY,71,FALSE)</f>
        <v>18.989999999999998</v>
      </c>
      <c r="H16" s="110">
        <f>VLOOKUP($A16,data!$A:$BY,72,FALSE)</f>
        <v>5</v>
      </c>
      <c r="I16" s="111">
        <f>VLOOKUP($A16,data!$A:$BY,73,FALSE)</f>
        <v>14.99</v>
      </c>
      <c r="J16" s="110">
        <f>VLOOKUP($A16,data!$A:$BY,74,FALSE)</f>
        <v>10</v>
      </c>
      <c r="K16" s="111">
        <f>VLOOKUP($A16,data!$A:$BY,75,FALSE)</f>
        <v>12.99</v>
      </c>
      <c r="L16" s="110">
        <f>VLOOKUP($A16,data!$A:$BY,76,FALSE)</f>
        <v>20</v>
      </c>
      <c r="M16" s="111">
        <f>VLOOKUP($A16,data!$A:$BY,77,FALSE)</f>
        <v>8.35</v>
      </c>
      <c r="N16" s="331"/>
      <c r="O16" s="111">
        <f t="shared" si="0"/>
        <v>0</v>
      </c>
    </row>
    <row r="17" spans="1:19" ht="49.5" customHeight="1" x14ac:dyDescent="0.25">
      <c r="A17" t="s">
        <v>40</v>
      </c>
      <c r="B17" s="533"/>
      <c r="C17" s="149" t="s">
        <v>1265</v>
      </c>
      <c r="D17" s="311" t="s">
        <v>438</v>
      </c>
      <c r="E17" s="168">
        <f>VLOOKUP($A17,data!$A:$BY,69,FALSE)</f>
        <v>19.989999999999998</v>
      </c>
      <c r="F17" s="124">
        <f>VLOOKUP($A17,data!$A:$BY,70,FALSE)</f>
        <v>2</v>
      </c>
      <c r="G17" s="125">
        <f>VLOOKUP($A17,data!$A:$BY,71,FALSE)</f>
        <v>18.989999999999998</v>
      </c>
      <c r="H17" s="124">
        <f>VLOOKUP($A17,data!$A:$BY,72,FALSE)</f>
        <v>5</v>
      </c>
      <c r="I17" s="125">
        <f>VLOOKUP($A17,data!$A:$BY,73,FALSE)</f>
        <v>14.99</v>
      </c>
      <c r="J17" s="124">
        <f>VLOOKUP($A17,data!$A:$BY,74,FALSE)</f>
        <v>10</v>
      </c>
      <c r="K17" s="125">
        <f>VLOOKUP($A17,data!$A:$BY,75,FALSE)</f>
        <v>12.99</v>
      </c>
      <c r="L17" s="124">
        <f>VLOOKUP($A17,data!$A:$BY,76,FALSE)</f>
        <v>20</v>
      </c>
      <c r="M17" s="125">
        <f>VLOOKUP($A17,data!$A:$BY,77,FALSE)</f>
        <v>8.35</v>
      </c>
      <c r="N17" s="332"/>
      <c r="O17" s="125">
        <f t="shared" si="0"/>
        <v>0</v>
      </c>
    </row>
    <row r="18" spans="1:19" ht="54.75" thickBot="1" x14ac:dyDescent="0.3">
      <c r="A18" t="s">
        <v>37</v>
      </c>
      <c r="B18" s="534"/>
      <c r="C18" s="248" t="s">
        <v>1282</v>
      </c>
      <c r="D18" s="312" t="s">
        <v>435</v>
      </c>
      <c r="E18" s="53">
        <f>VLOOKUP($A18,data!$A:$BY,69,FALSE)</f>
        <v>23.99</v>
      </c>
      <c r="F18" s="54">
        <f>VLOOKUP($A18,data!$A:$BY,70,FALSE)</f>
        <v>2</v>
      </c>
      <c r="G18" s="55">
        <f>VLOOKUP($A18,data!$A:$BY,71,FALSE)</f>
        <v>21.99</v>
      </c>
      <c r="H18" s="54">
        <f>VLOOKUP($A18,data!$A:$BY,72,FALSE)</f>
        <v>5</v>
      </c>
      <c r="I18" s="55">
        <f>VLOOKUP($A18,data!$A:$BY,73,FALSE)</f>
        <v>17.989999999999998</v>
      </c>
      <c r="J18" s="54">
        <f>VLOOKUP($A18,data!$A:$BY,74,FALSE)</f>
        <v>10</v>
      </c>
      <c r="K18" s="55">
        <f>VLOOKUP($A18,data!$A:$BY,75,FALSE)</f>
        <v>14.99</v>
      </c>
      <c r="L18" s="54">
        <f>VLOOKUP($A18,data!$A:$BY,76,FALSE)</f>
        <v>20</v>
      </c>
      <c r="M18" s="55">
        <f>VLOOKUP($A18,data!$A:$BY,77,FALSE)</f>
        <v>12.95</v>
      </c>
      <c r="N18" s="327"/>
      <c r="O18" s="55">
        <f t="shared" si="0"/>
        <v>0</v>
      </c>
      <c r="S18" s="94"/>
    </row>
    <row r="19" spans="1:19" ht="49.5" customHeight="1" thickBot="1" x14ac:dyDescent="0.3">
      <c r="A19" t="s">
        <v>29</v>
      </c>
      <c r="B19" s="307"/>
      <c r="C19" s="230" t="s">
        <v>1278</v>
      </c>
      <c r="D19" s="309" t="s">
        <v>375</v>
      </c>
      <c r="E19" s="32">
        <f>VLOOKUP($A19,data!$A:$BY,69,FALSE)</f>
        <v>15.79</v>
      </c>
      <c r="F19" s="33">
        <f>VLOOKUP($A19,data!$A:$BY,70,FALSE)</f>
        <v>2</v>
      </c>
      <c r="G19" s="34">
        <f>VLOOKUP($A19,data!$A:$BY,71,FALSE)</f>
        <v>14.49</v>
      </c>
      <c r="H19" s="33">
        <f>VLOOKUP($A19,data!$A:$BY,72,FALSE)</f>
        <v>5</v>
      </c>
      <c r="I19" s="34">
        <f>VLOOKUP($A19,data!$A:$BY,73,FALSE)</f>
        <v>13.99</v>
      </c>
      <c r="J19" s="33">
        <f>VLOOKUP($A19,data!$A:$BY,74,FALSE)</f>
        <v>10</v>
      </c>
      <c r="K19" s="34">
        <f>VLOOKUP($A19,data!$A:$BY,75,FALSE)</f>
        <v>13.55</v>
      </c>
      <c r="L19" s="33">
        <f>VLOOKUP($A19,data!$A:$BY,76,FALSE)</f>
        <v>15</v>
      </c>
      <c r="M19" s="34">
        <f>VLOOKUP($A19,data!$A:$BY,77,FALSE)</f>
        <v>13.05</v>
      </c>
      <c r="N19" s="326"/>
      <c r="O19" s="34">
        <f t="shared" si="0"/>
        <v>0</v>
      </c>
    </row>
    <row r="20" spans="1:19" ht="49.5" customHeight="1" thickBot="1" x14ac:dyDescent="0.3">
      <c r="A20" t="s">
        <v>30</v>
      </c>
      <c r="B20" s="307"/>
      <c r="C20" s="15" t="s">
        <v>1281</v>
      </c>
      <c r="D20" s="308" t="s">
        <v>376</v>
      </c>
      <c r="E20" s="48">
        <f>VLOOKUP($A20,data!$A:$BY,69,FALSE)</f>
        <v>20.39</v>
      </c>
      <c r="F20" s="49">
        <f>VLOOKUP($A20,data!$A:$BY,70,FALSE)</f>
        <v>2</v>
      </c>
      <c r="G20" s="50">
        <f>VLOOKUP($A20,data!$A:$BY,71,FALSE)</f>
        <v>18.489999999999998</v>
      </c>
      <c r="H20" s="49">
        <f>VLOOKUP($A20,data!$A:$BY,72,FALSE)</f>
        <v>5</v>
      </c>
      <c r="I20" s="50">
        <f>VLOOKUP($A20,data!$A:$BY,73,FALSE)</f>
        <v>17.989999999999998</v>
      </c>
      <c r="J20" s="49">
        <f>VLOOKUP($A20,data!$A:$BY,74,FALSE)</f>
        <v>10</v>
      </c>
      <c r="K20" s="50">
        <f>VLOOKUP($A20,data!$A:$BY,75,FALSE)</f>
        <v>17.25</v>
      </c>
      <c r="L20" s="49">
        <f>VLOOKUP($A20,data!$A:$BY,76,FALSE)</f>
        <v>15</v>
      </c>
      <c r="M20" s="50">
        <f>VLOOKUP($A20,data!$A:$BY,77,FALSE)</f>
        <v>16.79</v>
      </c>
      <c r="N20" s="330"/>
      <c r="O20" s="50">
        <f t="shared" si="0"/>
        <v>0</v>
      </c>
    </row>
    <row r="21" spans="1:19" ht="49.5" customHeight="1" thickBot="1" x14ac:dyDescent="0.3">
      <c r="A21" t="s">
        <v>31</v>
      </c>
      <c r="B21" s="307"/>
      <c r="C21" s="230" t="s">
        <v>1279</v>
      </c>
      <c r="D21" s="309" t="s">
        <v>377</v>
      </c>
      <c r="E21" s="32">
        <f>VLOOKUP($A21,data!$A:$BY,69,FALSE)</f>
        <v>8.0500000000000007</v>
      </c>
      <c r="F21" s="33">
        <f>VLOOKUP($A21,data!$A:$BY,70,FALSE)</f>
        <v>2</v>
      </c>
      <c r="G21" s="34">
        <f>VLOOKUP($A21,data!$A:$BY,71,FALSE)</f>
        <v>7.49</v>
      </c>
      <c r="H21" s="33">
        <f>VLOOKUP($A21,data!$A:$BY,72,FALSE)</f>
        <v>5</v>
      </c>
      <c r="I21" s="34">
        <f>VLOOKUP($A21,data!$A:$BY,73,FALSE)</f>
        <v>7.25</v>
      </c>
      <c r="J21" s="33">
        <f>VLOOKUP($A21,data!$A:$BY,74,FALSE)</f>
        <v>10</v>
      </c>
      <c r="K21" s="34">
        <f>VLOOKUP($A21,data!$A:$BY,75,FALSE)</f>
        <v>6.99</v>
      </c>
      <c r="L21" s="33">
        <f>VLOOKUP($A21,data!$A:$BY,76,FALSE)</f>
        <v>15</v>
      </c>
      <c r="M21" s="34">
        <f>VLOOKUP($A21,data!$A:$BY,77,FALSE)</f>
        <v>6.65</v>
      </c>
      <c r="N21" s="326"/>
      <c r="O21" s="34">
        <f t="shared" si="0"/>
        <v>0</v>
      </c>
    </row>
    <row r="22" spans="1:19" ht="49.5" customHeight="1" thickBot="1" x14ac:dyDescent="0.3">
      <c r="A22" t="s">
        <v>38</v>
      </c>
      <c r="B22" s="169"/>
      <c r="C22" s="15" t="s">
        <v>1280</v>
      </c>
      <c r="D22" s="425" t="s">
        <v>436</v>
      </c>
      <c r="E22" s="140">
        <f>VLOOKUP($A22,data!$A:$BY,69,FALSE)</f>
        <v>13.59</v>
      </c>
      <c r="F22" s="267">
        <f>VLOOKUP($A22,data!$A:$BY,70,FALSE)</f>
        <v>2</v>
      </c>
      <c r="G22" s="116">
        <f>VLOOKUP($A22,data!$A:$BY,71,FALSE)</f>
        <v>12.85</v>
      </c>
      <c r="H22" s="267">
        <f>VLOOKUP($A22,data!$A:$BY,72,FALSE)</f>
        <v>5</v>
      </c>
      <c r="I22" s="116">
        <f>VLOOKUP($A22,data!$A:$BY,73,FALSE)</f>
        <v>12.49</v>
      </c>
      <c r="J22" s="267">
        <f>VLOOKUP($A22,data!$A:$BY,74,FALSE)</f>
        <v>10</v>
      </c>
      <c r="K22" s="116">
        <f>VLOOKUP($A22,data!$A:$BY,75,FALSE)</f>
        <v>11.99</v>
      </c>
      <c r="L22" s="267">
        <f>VLOOKUP($A22,data!$A:$BY,76,FALSE)</f>
        <v>15</v>
      </c>
      <c r="M22" s="116">
        <f>VLOOKUP($A22,data!$A:$BY,77,FALSE)</f>
        <v>11.19</v>
      </c>
      <c r="N22" s="334"/>
      <c r="O22" s="116">
        <f t="shared" si="0"/>
        <v>0</v>
      </c>
    </row>
  </sheetData>
  <sheetProtection algorithmName="SHA-512" hashValue="J2eI14pBdk8c3JOPDq3eXZia1IJzQ6QSGgTfQA+TirD1fy4224K68FmiAsJvNeEMiARlP+DMcQZpTTP19MGMUw==" saltValue="ZgKCNAtPb00soP9g2YHwfw==" spinCount="100000" sheet="1" objects="1" scenarios="1" selectLockedCells="1"/>
  <mergeCells count="10">
    <mergeCell ref="B14:B18"/>
    <mergeCell ref="B5:B12"/>
    <mergeCell ref="N3:N4"/>
    <mergeCell ref="O3:O4"/>
    <mergeCell ref="B3:D3"/>
    <mergeCell ref="E3:E4"/>
    <mergeCell ref="F3:G3"/>
    <mergeCell ref="H3:I3"/>
    <mergeCell ref="J3:K3"/>
    <mergeCell ref="L3:M3"/>
  </mergeCells>
  <dataValidations count="1">
    <dataValidation type="whole" operator="greaterThan" allowBlank="1" showInputMessage="1" showErrorMessage="1" sqref="N5:N22">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showGridLines="0" showRowColHeaders="0" view="pageBreakPreview" topLeftCell="B1" zoomScaleNormal="100" zoomScaleSheetLayoutView="100" workbookViewId="0">
      <selection activeCell="C5" sqref="C5:E6"/>
    </sheetView>
  </sheetViews>
  <sheetFormatPr defaultRowHeight="15" x14ac:dyDescent="0.25"/>
  <cols>
    <col min="1" max="1" width="9.140625" hidden="1" customWidth="1"/>
    <col min="2" max="2" width="11" customWidth="1"/>
    <col min="3" max="3" width="27.42578125" customWidth="1"/>
    <col min="4" max="4" width="11.5703125" bestFit="1" customWidth="1"/>
    <col min="5" max="5" width="19" bestFit="1" customWidth="1"/>
    <col min="6" max="6" width="8.28515625" style="3" customWidth="1"/>
    <col min="7" max="7" width="4.5703125" style="4" bestFit="1" customWidth="1"/>
    <col min="8" max="8" width="6.5703125" style="3" bestFit="1" customWidth="1"/>
    <col min="9" max="9" width="4.5703125" style="4" bestFit="1" customWidth="1"/>
    <col min="10" max="10" width="6.5703125" style="3" bestFit="1" customWidth="1"/>
    <col min="11" max="11" width="4.5703125" style="4" bestFit="1" customWidth="1"/>
    <col min="12" max="12" width="6.5703125" style="3" bestFit="1" customWidth="1"/>
    <col min="13" max="13" width="4.5703125" style="4" bestFit="1" customWidth="1"/>
    <col min="14" max="14" width="6.5703125" style="3" bestFit="1" customWidth="1"/>
    <col min="15" max="15" width="8" customWidth="1"/>
    <col min="16" max="16" width="9.140625" customWidth="1"/>
  </cols>
  <sheetData>
    <row r="1" spans="1:16" ht="16.5" x14ac:dyDescent="0.25">
      <c r="A1" s="325">
        <f>SUM(P5:P67)</f>
        <v>0</v>
      </c>
      <c r="B1" s="11" t="s">
        <v>1312</v>
      </c>
      <c r="C1" s="10"/>
    </row>
    <row r="2" spans="1:16" ht="15.75" thickBot="1" x14ac:dyDescent="0.3">
      <c r="A2" s="321">
        <f>SUM(O5:O67)</f>
        <v>0</v>
      </c>
      <c r="B2" s="2"/>
    </row>
    <row r="3" spans="1:16" ht="15" customHeight="1" x14ac:dyDescent="0.25">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24.75" customHeight="1" x14ac:dyDescent="0.25">
      <c r="A5" t="s">
        <v>136</v>
      </c>
      <c r="B5" s="529"/>
      <c r="C5" s="501" t="s">
        <v>1307</v>
      </c>
      <c r="D5" s="39" t="s">
        <v>1191</v>
      </c>
      <c r="E5" s="97" t="s">
        <v>589</v>
      </c>
      <c r="F5" s="107">
        <f>VLOOKUP($A5,data!$A:$BY,69,FALSE)</f>
        <v>2.35</v>
      </c>
      <c r="G5" s="33">
        <f>VLOOKUP($A5,data!$A:$BY,70,FALSE)</f>
        <v>2</v>
      </c>
      <c r="H5" s="35">
        <f>VLOOKUP($A5,data!$A:$BY,71,FALSE)</f>
        <v>2.29</v>
      </c>
      <c r="I5" s="33">
        <f>VLOOKUP($A5,data!$A:$BY,72,FALSE)</f>
        <v>4</v>
      </c>
      <c r="J5" s="35">
        <f>VLOOKUP($A5,data!$A:$BY,73,FALSE)</f>
        <v>1.99</v>
      </c>
      <c r="K5" s="33">
        <f>VLOOKUP($A5,data!$A:$BY,74,FALSE)</f>
        <v>6</v>
      </c>
      <c r="L5" s="35">
        <f>VLOOKUP($A5,data!$A:$BY,75,FALSE)</f>
        <v>1.75</v>
      </c>
      <c r="M5" s="33">
        <f>VLOOKUP($A5,data!$A:$BY,76,FALSE)</f>
        <v>10</v>
      </c>
      <c r="N5" s="35">
        <f>VLOOKUP($A5,data!$A:$BY,77,FALSE)</f>
        <v>1.05</v>
      </c>
      <c r="O5" s="326"/>
      <c r="P5" s="34">
        <f>IF(O5=0,0,IF(O5&gt;(M5-1),(N5*O5),IF(O5&gt;(K5-1),(L5*O5),IF(O5&gt;(I5-1),(J5*O5),IF(O5&gt;(G5-1),(H5*O5),F5*O5)))))</f>
        <v>0</v>
      </c>
    </row>
    <row r="6" spans="1:16" ht="24.75" customHeight="1" thickBot="1" x14ac:dyDescent="0.3">
      <c r="A6" t="s">
        <v>42</v>
      </c>
      <c r="B6" s="546"/>
      <c r="C6" s="502"/>
      <c r="D6" s="51" t="s">
        <v>1190</v>
      </c>
      <c r="E6" s="150" t="s">
        <v>441</v>
      </c>
      <c r="F6" s="126">
        <f>VLOOKUP($A6,data!$A:$BY,69,FALSE)</f>
        <v>3.85</v>
      </c>
      <c r="G6" s="54">
        <f>VLOOKUP($A6,data!$A:$BY,70,FALSE)</f>
        <v>3</v>
      </c>
      <c r="H6" s="58">
        <f>VLOOKUP($A6,data!$A:$BY,71,FALSE)</f>
        <v>3.49</v>
      </c>
      <c r="I6" s="54">
        <f>VLOOKUP($A6,data!$A:$BY,72,FALSE)</f>
        <v>5</v>
      </c>
      <c r="J6" s="58">
        <f>VLOOKUP($A6,data!$A:$BY,73,FALSE)</f>
        <v>2.99</v>
      </c>
      <c r="K6" s="54">
        <f>VLOOKUP($A6,data!$A:$BY,74,FALSE)</f>
        <v>10</v>
      </c>
      <c r="L6" s="58">
        <f>VLOOKUP($A6,data!$A:$BY,75,FALSE)</f>
        <v>2.35</v>
      </c>
      <c r="M6" s="54">
        <f>VLOOKUP($A6,data!$A:$BY,76,FALSE)</f>
        <v>10</v>
      </c>
      <c r="N6" s="58">
        <f>VLOOKUP($A6,data!$A:$BY,77,FALSE)</f>
        <v>2.35</v>
      </c>
      <c r="O6" s="327"/>
      <c r="P6" s="55">
        <f>IF(O6=0,0,IF(O6&gt;(M6-1),(N6*O6),IF(O6&gt;(K6-1),(L6*O6),IF(O6&gt;(I6-1),(J6*O6),IF(O6&gt;(G6-1),(H6*O6),F6*O6)))))</f>
        <v>0</v>
      </c>
    </row>
    <row r="7" spans="1:16" ht="15.75" thickBot="1" x14ac:dyDescent="0.3">
      <c r="B7" s="145"/>
      <c r="C7" s="146"/>
      <c r="D7" s="147"/>
      <c r="E7" s="147"/>
      <c r="F7" s="64"/>
      <c r="G7" s="148"/>
      <c r="H7" s="64"/>
      <c r="I7" s="148"/>
      <c r="J7" s="64"/>
      <c r="K7" s="148"/>
      <c r="L7" s="64"/>
      <c r="M7" s="148"/>
      <c r="N7" s="64"/>
      <c r="O7" s="147"/>
      <c r="P7" s="64"/>
    </row>
    <row r="8" spans="1:16" ht="49.5" customHeight="1" x14ac:dyDescent="0.25">
      <c r="A8" t="s">
        <v>151</v>
      </c>
      <c r="B8" s="88"/>
      <c r="C8" s="503" t="s">
        <v>1313</v>
      </c>
      <c r="D8" s="39" t="s">
        <v>1308</v>
      </c>
      <c r="E8" s="97" t="s">
        <v>605</v>
      </c>
      <c r="F8" s="107">
        <f>VLOOKUP($A8,data!$A:$BY,69,FALSE)</f>
        <v>5.3692307689999996</v>
      </c>
      <c r="G8" s="33">
        <f>VLOOKUP($A8,data!$A:$BY,70,FALSE)</f>
        <v>2</v>
      </c>
      <c r="H8" s="35">
        <f>VLOOKUP($A8,data!$A:$BY,71,FALSE)</f>
        <v>4.6710670729999997</v>
      </c>
      <c r="I8" s="33">
        <f>VLOOKUP($A8,data!$A:$BY,72,FALSE)</f>
        <v>10</v>
      </c>
      <c r="J8" s="35">
        <f>VLOOKUP($A8,data!$A:$BY,73,FALSE)</f>
        <v>4.1058823220000003</v>
      </c>
      <c r="K8" s="33">
        <f>VLOOKUP($A8,data!$A:$BY,74,FALSE)</f>
        <v>10</v>
      </c>
      <c r="L8" s="35">
        <f>VLOOKUP($A8,data!$A:$BY,75,FALSE)</f>
        <v>4.1058823220000003</v>
      </c>
      <c r="M8" s="33">
        <f>VLOOKUP($A8,data!$A:$BY,76,FALSE)</f>
        <v>10</v>
      </c>
      <c r="N8" s="35">
        <f>VLOOKUP($A8,data!$A:$BY,77,FALSE)</f>
        <v>4.1058823220000003</v>
      </c>
      <c r="O8" s="326"/>
      <c r="P8" s="34">
        <f>IF(O8=0,0,IF(O8&gt;(M8-1),(N8*O8),IF(O8&gt;(K8-1),(L8*O8),IF(O8&gt;(I8-1),(J8*O8),IF(O8&gt;(G8-1),(H8*O8),F8*O8)))))</f>
        <v>0</v>
      </c>
    </row>
    <row r="9" spans="1:16" ht="49.5" customHeight="1" thickBot="1" x14ac:dyDescent="0.3">
      <c r="A9" t="s">
        <v>152</v>
      </c>
      <c r="B9" s="89"/>
      <c r="C9" s="504"/>
      <c r="D9" s="51" t="s">
        <v>1309</v>
      </c>
      <c r="E9" s="150" t="s">
        <v>612</v>
      </c>
      <c r="F9" s="126">
        <f>VLOOKUP($A9,data!$A:$BY,69,FALSE)</f>
        <v>4.5999999999999996</v>
      </c>
      <c r="G9" s="54">
        <f>VLOOKUP($A9,data!$A:$BY,70,FALSE)</f>
        <v>2</v>
      </c>
      <c r="H9" s="58">
        <f>VLOOKUP($A9,data!$A:$BY,71,FALSE)</f>
        <v>3.990213523</v>
      </c>
      <c r="I9" s="54">
        <f>VLOOKUP($A9,data!$A:$BY,72,FALSE)</f>
        <v>10</v>
      </c>
      <c r="J9" s="58">
        <f>VLOOKUP($A9,data!$A:$BY,73,FALSE)</f>
        <v>3.5176471089999999</v>
      </c>
      <c r="K9" s="54">
        <f>VLOOKUP($A9,data!$A:$BY,74,FALSE)</f>
        <v>10</v>
      </c>
      <c r="L9" s="58">
        <f>VLOOKUP($A9,data!$A:$BY,75,FALSE)</f>
        <v>3.5176471089999999</v>
      </c>
      <c r="M9" s="54">
        <f>VLOOKUP($A9,data!$A:$BY,76,FALSE)</f>
        <v>10</v>
      </c>
      <c r="N9" s="58">
        <f>VLOOKUP($A9,data!$A:$BY,77,FALSE)</f>
        <v>3.5176471089999999</v>
      </c>
      <c r="O9" s="327"/>
      <c r="P9" s="55">
        <f>IF(O9=0,0,IF(O9&gt;(M9-1),(N9*O9),IF(O9&gt;(K9-1),(L9*O9),IF(O9&gt;(I9-1),(J9*O9),IF(O9&gt;(G9-1),(H9*O9),F9*O9)))))</f>
        <v>0</v>
      </c>
    </row>
    <row r="10" spans="1:16" ht="15.75" thickBot="1" x14ac:dyDescent="0.3">
      <c r="B10" s="145"/>
      <c r="C10" s="146"/>
      <c r="D10" s="147"/>
      <c r="E10" s="147"/>
      <c r="F10" s="64"/>
      <c r="G10" s="148"/>
      <c r="H10" s="64"/>
      <c r="I10" s="148"/>
      <c r="J10" s="64"/>
      <c r="K10" s="148"/>
      <c r="L10" s="64"/>
      <c r="M10" s="148"/>
      <c r="N10" s="64"/>
      <c r="O10" s="147"/>
      <c r="P10" s="64"/>
    </row>
    <row r="11" spans="1:16" ht="94.5" x14ac:dyDescent="0.25">
      <c r="A11" t="s">
        <v>84</v>
      </c>
      <c r="B11" s="220"/>
      <c r="C11" s="217" t="s">
        <v>1194</v>
      </c>
      <c r="D11" s="39" t="s">
        <v>1398</v>
      </c>
      <c r="E11" s="37" t="s">
        <v>537</v>
      </c>
      <c r="F11" s="107">
        <f>VLOOKUP($A11,data!$A:$BY,69,FALSE)</f>
        <v>35.99</v>
      </c>
      <c r="G11" s="33">
        <f>VLOOKUP($A11,data!$A:$BY,70,FALSE)</f>
        <v>2</v>
      </c>
      <c r="H11" s="34">
        <f>VLOOKUP($A11,data!$A:$BY,71,FALSE)</f>
        <v>34.99</v>
      </c>
      <c r="I11" s="33">
        <f>VLOOKUP($A11,data!$A:$BY,72,FALSE)</f>
        <v>5</v>
      </c>
      <c r="J11" s="34">
        <f>VLOOKUP($A11,data!$A:$BY,73,FALSE)</f>
        <v>33.49</v>
      </c>
      <c r="K11" s="33">
        <f>VLOOKUP($A11,data!$A:$BY,74,FALSE)</f>
        <v>7</v>
      </c>
      <c r="L11" s="34">
        <f>VLOOKUP($A11,data!$A:$BY,75,FALSE)</f>
        <v>31.99</v>
      </c>
      <c r="M11" s="33">
        <f>VLOOKUP($A11,data!$A:$BY,76,FALSE)</f>
        <v>10</v>
      </c>
      <c r="N11" s="34">
        <f>VLOOKUP($A11,data!$A:$BY,77,FALSE)</f>
        <v>29.99</v>
      </c>
      <c r="O11" s="326"/>
      <c r="P11" s="34">
        <f>IF(O11=0,0,IF(O11&gt;(M11-1),(N11*O11),IF(O11&gt;(K11-1),(L11*O11),IF(O11&gt;(I11-1),(J11*O11),IF(O11&gt;(G11-1),(H11*O11),F11*O11)))))</f>
        <v>0</v>
      </c>
    </row>
    <row r="12" spans="1:16" ht="49.5" customHeight="1" thickBot="1" x14ac:dyDescent="0.3">
      <c r="A12" t="s">
        <v>85</v>
      </c>
      <c r="B12" s="200"/>
      <c r="C12" s="91" t="s">
        <v>1195</v>
      </c>
      <c r="D12" s="51" t="s">
        <v>1398</v>
      </c>
      <c r="E12" s="52" t="s">
        <v>538</v>
      </c>
      <c r="F12" s="126">
        <f>VLOOKUP($A12,data!$A:$BY,69,FALSE)</f>
        <v>23.99</v>
      </c>
      <c r="G12" s="54">
        <f>VLOOKUP($A12,data!$A:$BY,70,FALSE)</f>
        <v>2</v>
      </c>
      <c r="H12" s="55">
        <f>VLOOKUP($A12,data!$A:$BY,71,FALSE)</f>
        <v>23.85</v>
      </c>
      <c r="I12" s="54">
        <f>VLOOKUP($A12,data!$A:$BY,72,FALSE)</f>
        <v>5</v>
      </c>
      <c r="J12" s="55">
        <f>VLOOKUP($A12,data!$A:$BY,73,FALSE)</f>
        <v>23.75</v>
      </c>
      <c r="K12" s="54">
        <f>VLOOKUP($A12,data!$A:$BY,74,FALSE)</f>
        <v>7</v>
      </c>
      <c r="L12" s="55">
        <f>VLOOKUP($A12,data!$A:$BY,75,FALSE)</f>
        <v>23.55</v>
      </c>
      <c r="M12" s="54">
        <f>VLOOKUP($A12,data!$A:$BY,76,FALSE)</f>
        <v>10</v>
      </c>
      <c r="N12" s="55">
        <f>VLOOKUP($A12,data!$A:$BY,77,FALSE)</f>
        <v>23.39</v>
      </c>
      <c r="O12" s="327"/>
      <c r="P12" s="55">
        <f>IF(O12=0,0,IF(O12&gt;(M12-1),(N12*O12),IF(O12&gt;(K12-1),(L12*O12),IF(O12&gt;(I12-1),(J12*O12),IF(O12&gt;(G12-1),(H12*O12),F12*O12)))))</f>
        <v>0</v>
      </c>
    </row>
    <row r="13" spans="1:16" ht="15.75" thickBot="1" x14ac:dyDescent="0.3">
      <c r="B13" s="145"/>
      <c r="C13" s="146"/>
      <c r="D13" s="147"/>
      <c r="E13" s="147"/>
      <c r="F13" s="64"/>
      <c r="G13" s="148"/>
      <c r="H13" s="64"/>
      <c r="I13" s="148"/>
      <c r="J13" s="64"/>
      <c r="K13" s="148"/>
      <c r="L13" s="64"/>
      <c r="M13" s="148"/>
      <c r="N13" s="64"/>
      <c r="O13" s="147"/>
      <c r="P13" s="64"/>
    </row>
    <row r="14" spans="1:16" ht="67.5" x14ac:dyDescent="0.25">
      <c r="A14" t="s">
        <v>90</v>
      </c>
      <c r="B14" s="85"/>
      <c r="C14" s="217" t="s">
        <v>1200</v>
      </c>
      <c r="D14" s="39" t="s">
        <v>1398</v>
      </c>
      <c r="E14" s="37" t="s">
        <v>543</v>
      </c>
      <c r="F14" s="107">
        <f>VLOOKUP($A14,data!$A:$BY,69,FALSE)</f>
        <v>12.49</v>
      </c>
      <c r="G14" s="33">
        <f>VLOOKUP($A14,data!$A:$BY,70,FALSE)</f>
        <v>2</v>
      </c>
      <c r="H14" s="35">
        <f>VLOOKUP($A14,data!$A:$BY,71,FALSE)</f>
        <v>11.49</v>
      </c>
      <c r="I14" s="33">
        <f>VLOOKUP($A14,data!$A:$BY,72,FALSE)</f>
        <v>5</v>
      </c>
      <c r="J14" s="35">
        <f>VLOOKUP($A14,data!$A:$BY,73,FALSE)</f>
        <v>10.25</v>
      </c>
      <c r="K14" s="33">
        <f>VLOOKUP($A14,data!$A:$BY,74,FALSE)</f>
        <v>10</v>
      </c>
      <c r="L14" s="35">
        <f>VLOOKUP($A14,data!$A:$BY,75,FALSE)</f>
        <v>9.19</v>
      </c>
      <c r="M14" s="33">
        <f>VLOOKUP($A14,data!$A:$BY,76,FALSE)</f>
        <v>15</v>
      </c>
      <c r="N14" s="35">
        <f>VLOOKUP($A14,data!$A:$BY,77,FALSE)</f>
        <v>8.19</v>
      </c>
      <c r="O14" s="326"/>
      <c r="P14" s="34">
        <f t="shared" ref="P14:P21" si="0">IF(O14=0,0,IF(O14&gt;(M14-1),(N14*O14),IF(O14&gt;(K14-1),(L14*O14),IF(O14&gt;(I14-1),(J14*O14),IF(O14&gt;(G14-1),(H14*O14),F14*O14)))))</f>
        <v>0</v>
      </c>
    </row>
    <row r="15" spans="1:16" ht="67.5" x14ac:dyDescent="0.25">
      <c r="A15" t="s">
        <v>88</v>
      </c>
      <c r="B15" s="162"/>
      <c r="C15" s="149" t="s">
        <v>1201</v>
      </c>
      <c r="D15" s="121" t="s">
        <v>1398</v>
      </c>
      <c r="E15" s="122" t="s">
        <v>541</v>
      </c>
      <c r="F15" s="123">
        <f>VLOOKUP($A15,data!$A:$BY,69,FALSE)</f>
        <v>25.85</v>
      </c>
      <c r="G15" s="124">
        <f>VLOOKUP($A15,data!$A:$BY,70,FALSE)</f>
        <v>2</v>
      </c>
      <c r="H15" s="125">
        <f>VLOOKUP($A15,data!$A:$BY,71,FALSE)</f>
        <v>24.99</v>
      </c>
      <c r="I15" s="124">
        <f>VLOOKUP($A15,data!$A:$BY,72,FALSE)</f>
        <v>5</v>
      </c>
      <c r="J15" s="125">
        <f>VLOOKUP($A15,data!$A:$BY,73,FALSE)</f>
        <v>23.99</v>
      </c>
      <c r="K15" s="124">
        <f>VLOOKUP($A15,data!$A:$BY,74,FALSE)</f>
        <v>10</v>
      </c>
      <c r="L15" s="125">
        <f>VLOOKUP($A15,data!$A:$BY,75,FALSE)</f>
        <v>22.99</v>
      </c>
      <c r="M15" s="124">
        <f>VLOOKUP($A15,data!$A:$BY,76,FALSE)</f>
        <v>15</v>
      </c>
      <c r="N15" s="125">
        <f>VLOOKUP($A15,data!$A:$BY,77,FALSE)</f>
        <v>21.69</v>
      </c>
      <c r="O15" s="332"/>
      <c r="P15" s="125">
        <f t="shared" si="0"/>
        <v>0</v>
      </c>
    </row>
    <row r="16" spans="1:16" ht="67.5" x14ac:dyDescent="0.25">
      <c r="A16" t="s">
        <v>93</v>
      </c>
      <c r="B16" s="181"/>
      <c r="C16" s="452" t="s">
        <v>1940</v>
      </c>
      <c r="D16" s="130" t="s">
        <v>1398</v>
      </c>
      <c r="E16" s="61" t="s">
        <v>546</v>
      </c>
      <c r="F16" s="178">
        <f>VLOOKUP($A16,data!$A:$BY,69,FALSE)</f>
        <v>5.25</v>
      </c>
      <c r="G16" s="102">
        <f>VLOOKUP($A16,data!$A:$BY,70,FALSE)</f>
        <v>5</v>
      </c>
      <c r="H16" s="38">
        <f>VLOOKUP($A16,data!$A:$BY,71,FALSE)</f>
        <v>4.8499999999999996</v>
      </c>
      <c r="I16" s="102">
        <f>VLOOKUP($A16,data!$A:$BY,72,FALSE)</f>
        <v>10</v>
      </c>
      <c r="J16" s="38">
        <f>VLOOKUP($A16,data!$A:$BY,73,FALSE)</f>
        <v>4.3499999999999996</v>
      </c>
      <c r="K16" s="102">
        <f>VLOOKUP($A16,data!$A:$BY,74,FALSE)</f>
        <v>15</v>
      </c>
      <c r="L16" s="38">
        <f>VLOOKUP($A16,data!$A:$BY,75,FALSE)</f>
        <v>3.99</v>
      </c>
      <c r="M16" s="102">
        <f>VLOOKUP($A16,data!$A:$BY,76,FALSE)</f>
        <v>25</v>
      </c>
      <c r="N16" s="38">
        <f>VLOOKUP($A16,data!$A:$BY,77,FALSE)</f>
        <v>3.45</v>
      </c>
      <c r="O16" s="343"/>
      <c r="P16" s="38">
        <f t="shared" si="0"/>
        <v>0</v>
      </c>
    </row>
    <row r="17" spans="1:16" ht="54" x14ac:dyDescent="0.25">
      <c r="A17" t="s">
        <v>91</v>
      </c>
      <c r="B17" s="162"/>
      <c r="C17" s="149" t="s">
        <v>1205</v>
      </c>
      <c r="D17" s="121" t="s">
        <v>1398</v>
      </c>
      <c r="E17" s="122" t="s">
        <v>544</v>
      </c>
      <c r="F17" s="123">
        <f>VLOOKUP($A17,data!$A:$BY,69,FALSE)</f>
        <v>11.49</v>
      </c>
      <c r="G17" s="124">
        <f>VLOOKUP($A17,data!$A:$BY,70,FALSE)</f>
        <v>2</v>
      </c>
      <c r="H17" s="125">
        <f>VLOOKUP($A17,data!$A:$BY,71,FALSE)</f>
        <v>10.99</v>
      </c>
      <c r="I17" s="124">
        <f>VLOOKUP($A17,data!$A:$BY,72,FALSE)</f>
        <v>5</v>
      </c>
      <c r="J17" s="125">
        <f>VLOOKUP($A17,data!$A:$BY,73,FALSE)</f>
        <v>10.15</v>
      </c>
      <c r="K17" s="124">
        <f>VLOOKUP($A17,data!$A:$BY,74,FALSE)</f>
        <v>10</v>
      </c>
      <c r="L17" s="125">
        <f>VLOOKUP($A17,data!$A:$BY,75,FALSE)</f>
        <v>9.19</v>
      </c>
      <c r="M17" s="124">
        <f>VLOOKUP($A17,data!$A:$BY,76,FALSE)</f>
        <v>15</v>
      </c>
      <c r="N17" s="125">
        <f>VLOOKUP($A17,data!$A:$BY,77,FALSE)</f>
        <v>8.19</v>
      </c>
      <c r="O17" s="332"/>
      <c r="P17" s="125">
        <f t="shared" si="0"/>
        <v>0</v>
      </c>
    </row>
    <row r="18" spans="1:16" ht="67.5" x14ac:dyDescent="0.25">
      <c r="A18" t="s">
        <v>92</v>
      </c>
      <c r="B18" s="86"/>
      <c r="C18" s="195" t="s">
        <v>1197</v>
      </c>
      <c r="D18" s="144" t="s">
        <v>1398</v>
      </c>
      <c r="E18" s="179" t="s">
        <v>545</v>
      </c>
      <c r="F18" s="180">
        <f>VLOOKUP($A18,data!$A:$BY,69,FALSE)</f>
        <v>14.49</v>
      </c>
      <c r="G18" s="95">
        <f>VLOOKUP($A18,data!$A:$BY,70,FALSE)</f>
        <v>2</v>
      </c>
      <c r="H18" s="96">
        <f>VLOOKUP($A18,data!$A:$BY,71,FALSE)</f>
        <v>13.49</v>
      </c>
      <c r="I18" s="95">
        <f>VLOOKUP($A18,data!$A:$BY,72,FALSE)</f>
        <v>5</v>
      </c>
      <c r="J18" s="96">
        <f>VLOOKUP($A18,data!$A:$BY,73,FALSE)</f>
        <v>12.15</v>
      </c>
      <c r="K18" s="95">
        <f>VLOOKUP($A18,data!$A:$BY,74,FALSE)</f>
        <v>10</v>
      </c>
      <c r="L18" s="96">
        <f>VLOOKUP($A18,data!$A:$BY,75,FALSE)</f>
        <v>10.75</v>
      </c>
      <c r="M18" s="95">
        <f>VLOOKUP($A18,data!$A:$BY,76,FALSE)</f>
        <v>15</v>
      </c>
      <c r="N18" s="96">
        <f>VLOOKUP($A18,data!$A:$BY,77,FALSE)</f>
        <v>9.4499999999999993</v>
      </c>
      <c r="O18" s="341"/>
      <c r="P18" s="36">
        <f t="shared" si="0"/>
        <v>0</v>
      </c>
    </row>
    <row r="19" spans="1:16" ht="49.5" customHeight="1" x14ac:dyDescent="0.25">
      <c r="A19" t="s">
        <v>89</v>
      </c>
      <c r="B19" s="162"/>
      <c r="C19" s="149" t="s">
        <v>1196</v>
      </c>
      <c r="D19" s="121" t="s">
        <v>1398</v>
      </c>
      <c r="E19" s="122" t="s">
        <v>542</v>
      </c>
      <c r="F19" s="168">
        <f>VLOOKUP($A19,data!$A:$BY,69,FALSE)</f>
        <v>28.15</v>
      </c>
      <c r="G19" s="124">
        <f>VLOOKUP($A19,data!$A:$BY,70,FALSE)</f>
        <v>3</v>
      </c>
      <c r="H19" s="125">
        <f>VLOOKUP($A19,data!$A:$BY,71,FALSE)</f>
        <v>27.99</v>
      </c>
      <c r="I19" s="124">
        <f>VLOOKUP($A19,data!$A:$BY,72,FALSE)</f>
        <v>5</v>
      </c>
      <c r="J19" s="125">
        <f>VLOOKUP($A19,data!$A:$BY,73,FALSE)</f>
        <v>26.99</v>
      </c>
      <c r="K19" s="124">
        <f>VLOOKUP($A19,data!$A:$BY,74,FALSE)</f>
        <v>8</v>
      </c>
      <c r="L19" s="125">
        <f>VLOOKUP($A19,data!$A:$BY,75,FALSE)</f>
        <v>25.99</v>
      </c>
      <c r="M19" s="124">
        <f>VLOOKUP($A19,data!$A:$BY,76,FALSE)</f>
        <v>10</v>
      </c>
      <c r="N19" s="125">
        <f>VLOOKUP($A19,data!$A:$BY,77,FALSE)</f>
        <v>25.49</v>
      </c>
      <c r="O19" s="332"/>
      <c r="P19" s="125">
        <f t="shared" si="0"/>
        <v>0</v>
      </c>
    </row>
    <row r="20" spans="1:16" ht="49.5" customHeight="1" x14ac:dyDescent="0.25">
      <c r="A20" t="s">
        <v>86</v>
      </c>
      <c r="B20" s="162"/>
      <c r="C20" s="218" t="s">
        <v>1198</v>
      </c>
      <c r="D20" s="104" t="s">
        <v>1398</v>
      </c>
      <c r="E20" s="105" t="s">
        <v>539</v>
      </c>
      <c r="F20" s="163">
        <f>VLOOKUP($A20,data!$A:$BY,69,FALSE)</f>
        <v>39.99</v>
      </c>
      <c r="G20" s="110">
        <f>VLOOKUP($A20,data!$A:$BY,70,FALSE)</f>
        <v>2</v>
      </c>
      <c r="H20" s="111">
        <f>VLOOKUP($A20,data!$A:$BY,71,FALSE)</f>
        <v>37.99</v>
      </c>
      <c r="I20" s="110">
        <f>VLOOKUP($A20,data!$A:$BY,72,FALSE)</f>
        <v>4</v>
      </c>
      <c r="J20" s="111">
        <f>VLOOKUP($A20,data!$A:$BY,73,FALSE)</f>
        <v>36.99</v>
      </c>
      <c r="K20" s="110">
        <f>VLOOKUP($A20,data!$A:$BY,74,FALSE)</f>
        <v>6</v>
      </c>
      <c r="L20" s="111">
        <f>VLOOKUP($A20,data!$A:$BY,75,FALSE)</f>
        <v>35.75</v>
      </c>
      <c r="M20" s="110">
        <f>VLOOKUP($A20,data!$A:$BY,76,FALSE)</f>
        <v>10</v>
      </c>
      <c r="N20" s="111">
        <f>VLOOKUP($A20,data!$A:$BY,77,FALSE)</f>
        <v>33.25</v>
      </c>
      <c r="O20" s="331"/>
      <c r="P20" s="111">
        <f t="shared" si="0"/>
        <v>0</v>
      </c>
    </row>
    <row r="21" spans="1:16" ht="54.75" thickBot="1" x14ac:dyDescent="0.3">
      <c r="A21" t="s">
        <v>87</v>
      </c>
      <c r="B21" s="89"/>
      <c r="C21" s="91" t="s">
        <v>1199</v>
      </c>
      <c r="D21" s="51" t="s">
        <v>1398</v>
      </c>
      <c r="E21" s="52" t="s">
        <v>540</v>
      </c>
      <c r="F21" s="53">
        <f>VLOOKUP($A21,data!$A:$BY,69,FALSE)</f>
        <v>34.25</v>
      </c>
      <c r="G21" s="54">
        <f>VLOOKUP($A21,data!$A:$BY,70,FALSE)</f>
        <v>2</v>
      </c>
      <c r="H21" s="55">
        <f>VLOOKUP($A21,data!$A:$BY,71,FALSE)</f>
        <v>32.99</v>
      </c>
      <c r="I21" s="54">
        <f>VLOOKUP($A21,data!$A:$BY,72,FALSE)</f>
        <v>4</v>
      </c>
      <c r="J21" s="55">
        <f>VLOOKUP($A21,data!$A:$BY,73,FALSE)</f>
        <v>31.49</v>
      </c>
      <c r="K21" s="54">
        <f>VLOOKUP($A21,data!$A:$BY,74,FALSE)</f>
        <v>6</v>
      </c>
      <c r="L21" s="55">
        <f>VLOOKUP($A21,data!$A:$BY,75,FALSE)</f>
        <v>30.25</v>
      </c>
      <c r="M21" s="54">
        <f>VLOOKUP($A21,data!$A:$BY,76,FALSE)</f>
        <v>10</v>
      </c>
      <c r="N21" s="55">
        <f>VLOOKUP($A21,data!$A:$BY,77,FALSE)</f>
        <v>28.25</v>
      </c>
      <c r="O21" s="327"/>
      <c r="P21" s="55">
        <f t="shared" si="0"/>
        <v>0</v>
      </c>
    </row>
    <row r="22" spans="1:16" ht="15.75" thickBot="1" x14ac:dyDescent="0.3">
      <c r="B22" s="164"/>
      <c r="C22" s="165"/>
      <c r="D22" s="166"/>
      <c r="E22" s="166"/>
      <c r="F22" s="161"/>
      <c r="G22" s="167"/>
      <c r="H22" s="161"/>
      <c r="I22" s="167"/>
      <c r="J22" s="161"/>
      <c r="K22" s="167"/>
      <c r="L22" s="161"/>
      <c r="M22" s="167"/>
      <c r="N22" s="161"/>
      <c r="O22" s="166"/>
      <c r="P22" s="161"/>
    </row>
    <row r="23" spans="1:16" ht="67.5" x14ac:dyDescent="0.25">
      <c r="A23" t="s">
        <v>123</v>
      </c>
      <c r="B23" s="464"/>
      <c r="C23" s="462" t="s">
        <v>1202</v>
      </c>
      <c r="D23" s="39" t="s">
        <v>1398</v>
      </c>
      <c r="E23" s="37" t="s">
        <v>576</v>
      </c>
      <c r="F23" s="107">
        <f>VLOOKUP($A23,data!$A:$BY,69,FALSE)</f>
        <v>37.49</v>
      </c>
      <c r="G23" s="33">
        <f>VLOOKUP($A23,data!$A:$BY,70,FALSE)</f>
        <v>2</v>
      </c>
      <c r="H23" s="34">
        <f>VLOOKUP($A23,data!$A:$BY,71,FALSE)</f>
        <v>34.99</v>
      </c>
      <c r="I23" s="33">
        <f>VLOOKUP($A23,data!$A:$BY,72,FALSE)</f>
        <v>5</v>
      </c>
      <c r="J23" s="34">
        <f>VLOOKUP($A23,data!$A:$BY,73,FALSE)</f>
        <v>32.49</v>
      </c>
      <c r="K23" s="33">
        <f>VLOOKUP($A23,data!$A:$BY,74,FALSE)</f>
        <v>10</v>
      </c>
      <c r="L23" s="34">
        <f>VLOOKUP($A23,data!$A:$BY,75,FALSE)</f>
        <v>30.99</v>
      </c>
      <c r="M23" s="33">
        <f>VLOOKUP($A23,data!$A:$BY,76,FALSE)</f>
        <v>15</v>
      </c>
      <c r="N23" s="34">
        <f>VLOOKUP($A23,data!$A:$BY,77,FALSE)</f>
        <v>28.85</v>
      </c>
      <c r="O23" s="326"/>
      <c r="P23" s="34">
        <f t="shared" ref="P23:P36" si="1">IF(O23=0,0,IF(O23&gt;(M23-1),(N23*O23),IF(O23&gt;(K23-1),(L23*O23),IF(O23&gt;(I23-1),(J23*O23),IF(O23&gt;(G23-1),(H23*O23),F23*O23)))))</f>
        <v>0</v>
      </c>
    </row>
    <row r="24" spans="1:16" ht="67.5" x14ac:dyDescent="0.25">
      <c r="A24" t="s">
        <v>122</v>
      </c>
      <c r="B24" s="467"/>
      <c r="C24" s="466" t="s">
        <v>1203</v>
      </c>
      <c r="D24" s="121" t="s">
        <v>1398</v>
      </c>
      <c r="E24" s="122" t="s">
        <v>575</v>
      </c>
      <c r="F24" s="123">
        <f>VLOOKUP($A24,data!$A:$BY,69,FALSE)</f>
        <v>18.489999999999998</v>
      </c>
      <c r="G24" s="124">
        <f>VLOOKUP($A24,data!$A:$BY,70,FALSE)</f>
        <v>3</v>
      </c>
      <c r="H24" s="125">
        <f>VLOOKUP($A24,data!$A:$BY,71,FALSE)</f>
        <v>16.989999999999998</v>
      </c>
      <c r="I24" s="124">
        <f>VLOOKUP($A24,data!$A:$BY,72,FALSE)</f>
        <v>5</v>
      </c>
      <c r="J24" s="125">
        <f>VLOOKUP($A24,data!$A:$BY,73,FALSE)</f>
        <v>14.49</v>
      </c>
      <c r="K24" s="124">
        <f>VLOOKUP($A24,data!$A:$BY,74,FALSE)</f>
        <v>10</v>
      </c>
      <c r="L24" s="125">
        <f>VLOOKUP($A24,data!$A:$BY,75,FALSE)</f>
        <v>13.25</v>
      </c>
      <c r="M24" s="124">
        <f>VLOOKUP($A24,data!$A:$BY,76,FALSE)</f>
        <v>15</v>
      </c>
      <c r="N24" s="125">
        <f>VLOOKUP($A24,data!$A:$BY,77,FALSE)</f>
        <v>12.15</v>
      </c>
      <c r="O24" s="332"/>
      <c r="P24" s="125">
        <f t="shared" si="1"/>
        <v>0</v>
      </c>
    </row>
    <row r="25" spans="1:16" ht="67.5" x14ac:dyDescent="0.25">
      <c r="A25" t="s">
        <v>125</v>
      </c>
      <c r="B25" s="181"/>
      <c r="C25" s="221" t="s">
        <v>1941</v>
      </c>
      <c r="D25" s="130" t="s">
        <v>1398</v>
      </c>
      <c r="E25" s="61" t="s">
        <v>578</v>
      </c>
      <c r="F25" s="178">
        <f>VLOOKUP($A25,data!$A:$BY,69,FALSE)</f>
        <v>8.25</v>
      </c>
      <c r="G25" s="102">
        <f>VLOOKUP($A25,data!$A:$BY,70,FALSE)</f>
        <v>5</v>
      </c>
      <c r="H25" s="38">
        <f>VLOOKUP($A25,data!$A:$BY,71,FALSE)</f>
        <v>7.99</v>
      </c>
      <c r="I25" s="102">
        <f>VLOOKUP($A25,data!$A:$BY,72,FALSE)</f>
        <v>10</v>
      </c>
      <c r="J25" s="38">
        <f>VLOOKUP($A25,data!$A:$BY,73,FALSE)</f>
        <v>7.25</v>
      </c>
      <c r="K25" s="102">
        <f>VLOOKUP($A25,data!$A:$BY,74,FALSE)</f>
        <v>15</v>
      </c>
      <c r="L25" s="38">
        <f>VLOOKUP($A25,data!$A:$BY,75,FALSE)</f>
        <v>6.99</v>
      </c>
      <c r="M25" s="102">
        <f>VLOOKUP($A25,data!$A:$BY,76,FALSE)</f>
        <v>25</v>
      </c>
      <c r="N25" s="38">
        <f>VLOOKUP($A25,data!$A:$BY,77,FALSE)</f>
        <v>6.39</v>
      </c>
      <c r="O25" s="343"/>
      <c r="P25" s="38">
        <f t="shared" si="1"/>
        <v>0</v>
      </c>
    </row>
    <row r="26" spans="1:16" ht="54" x14ac:dyDescent="0.25">
      <c r="A26" t="s">
        <v>124</v>
      </c>
      <c r="B26" s="162"/>
      <c r="C26" s="149" t="s">
        <v>1206</v>
      </c>
      <c r="D26" s="121" t="s">
        <v>1398</v>
      </c>
      <c r="E26" s="122" t="s">
        <v>577</v>
      </c>
      <c r="F26" s="123">
        <f>VLOOKUP($A26,data!$A:$BY,69,FALSE)</f>
        <v>13.45</v>
      </c>
      <c r="G26" s="124">
        <f>VLOOKUP($A26,data!$A:$BY,70,FALSE)</f>
        <v>5</v>
      </c>
      <c r="H26" s="125">
        <f>VLOOKUP($A26,data!$A:$BY,71,FALSE)</f>
        <v>12.15</v>
      </c>
      <c r="I26" s="124">
        <f>VLOOKUP($A26,data!$A:$BY,72,FALSE)</f>
        <v>10</v>
      </c>
      <c r="J26" s="125">
        <f>VLOOKUP($A26,data!$A:$BY,73,FALSE)</f>
        <v>11.15</v>
      </c>
      <c r="K26" s="124">
        <f>VLOOKUP($A26,data!$A:$BY,74,FALSE)</f>
        <v>15</v>
      </c>
      <c r="L26" s="125">
        <f>VLOOKUP($A26,data!$A:$BY,75,FALSE)</f>
        <v>10.15</v>
      </c>
      <c r="M26" s="124">
        <f>VLOOKUP($A26,data!$A:$BY,76,FALSE)</f>
        <v>20</v>
      </c>
      <c r="N26" s="125">
        <f>VLOOKUP($A26,data!$A:$BY,77,FALSE)</f>
        <v>9.15</v>
      </c>
      <c r="O26" s="332"/>
      <c r="P26" s="125">
        <f t="shared" si="1"/>
        <v>0</v>
      </c>
    </row>
    <row r="27" spans="1:16" ht="54" x14ac:dyDescent="0.25">
      <c r="A27" t="s">
        <v>121</v>
      </c>
      <c r="B27" s="86"/>
      <c r="C27" s="195" t="s">
        <v>1207</v>
      </c>
      <c r="D27" s="144" t="s">
        <v>1398</v>
      </c>
      <c r="E27" s="179" t="s">
        <v>574</v>
      </c>
      <c r="F27" s="180">
        <f>VLOOKUP($A27,data!$A:$BY,69,FALSE)</f>
        <v>17.989999999999998</v>
      </c>
      <c r="G27" s="95">
        <f>VLOOKUP($A27,data!$A:$BY,70,FALSE)</f>
        <v>3</v>
      </c>
      <c r="H27" s="96">
        <f>VLOOKUP($A27,data!$A:$BY,71,FALSE)</f>
        <v>16.989999999999998</v>
      </c>
      <c r="I27" s="95">
        <f>VLOOKUP($A27,data!$A:$BY,72,FALSE)</f>
        <v>5</v>
      </c>
      <c r="J27" s="96">
        <f>VLOOKUP($A27,data!$A:$BY,73,FALSE)</f>
        <v>15.99</v>
      </c>
      <c r="K27" s="95">
        <f>VLOOKUP($A27,data!$A:$BY,74,FALSE)</f>
        <v>10</v>
      </c>
      <c r="L27" s="96">
        <f>VLOOKUP($A27,data!$A:$BY,75,FALSE)</f>
        <v>14.75</v>
      </c>
      <c r="M27" s="95">
        <f>VLOOKUP($A27,data!$A:$BY,76,FALSE)</f>
        <v>15</v>
      </c>
      <c r="N27" s="96">
        <f>VLOOKUP($A27,data!$A:$BY,77,FALSE)</f>
        <v>13.55</v>
      </c>
      <c r="O27" s="341"/>
      <c r="P27" s="36">
        <f t="shared" si="1"/>
        <v>0</v>
      </c>
    </row>
    <row r="28" spans="1:16" ht="54" x14ac:dyDescent="0.25">
      <c r="A28" t="s">
        <v>102</v>
      </c>
      <c r="B28" s="162"/>
      <c r="C28" s="149" t="s">
        <v>1215</v>
      </c>
      <c r="D28" s="121" t="s">
        <v>1398</v>
      </c>
      <c r="E28" s="122" t="s">
        <v>555</v>
      </c>
      <c r="F28" s="168">
        <f>VLOOKUP($A28,data!$A:$BY,69,FALSE)</f>
        <v>41.99</v>
      </c>
      <c r="G28" s="124">
        <f>VLOOKUP($A28,data!$A:$BY,70,FALSE)</f>
        <v>2</v>
      </c>
      <c r="H28" s="125">
        <f>VLOOKUP($A28,data!$A:$BY,71,FALSE)</f>
        <v>38.49</v>
      </c>
      <c r="I28" s="124">
        <f>VLOOKUP($A28,data!$A:$BY,72,FALSE)</f>
        <v>4</v>
      </c>
      <c r="J28" s="125">
        <f>VLOOKUP($A28,data!$A:$BY,73,FALSE)</f>
        <v>37.49</v>
      </c>
      <c r="K28" s="124">
        <f>VLOOKUP($A28,data!$A:$BY,74,FALSE)</f>
        <v>6</v>
      </c>
      <c r="L28" s="125">
        <f>VLOOKUP($A28,data!$A:$BY,75,FALSE)</f>
        <v>36.99</v>
      </c>
      <c r="M28" s="124">
        <f>VLOOKUP($A28,data!$A:$BY,76,FALSE)</f>
        <v>10</v>
      </c>
      <c r="N28" s="125">
        <f>VLOOKUP($A28,data!$A:$BY,77,FALSE)</f>
        <v>34.590000000000003</v>
      </c>
      <c r="O28" s="332"/>
      <c r="P28" s="125">
        <f t="shared" si="1"/>
        <v>0</v>
      </c>
    </row>
    <row r="29" spans="1:16" ht="54" x14ac:dyDescent="0.25">
      <c r="A29" t="s">
        <v>99</v>
      </c>
      <c r="B29" s="181"/>
      <c r="C29" s="221" t="s">
        <v>1216</v>
      </c>
      <c r="D29" s="130" t="s">
        <v>1398</v>
      </c>
      <c r="E29" s="61" t="s">
        <v>552</v>
      </c>
      <c r="F29" s="178">
        <f>VLOOKUP($A29,data!$A:$BY,69,FALSE)</f>
        <v>36.450000000000003</v>
      </c>
      <c r="G29" s="102">
        <f>VLOOKUP($A29,data!$A:$BY,70,FALSE)</f>
        <v>2</v>
      </c>
      <c r="H29" s="38">
        <f>VLOOKUP($A29,data!$A:$BY,71,FALSE)</f>
        <v>34.25</v>
      </c>
      <c r="I29" s="102">
        <f>VLOOKUP($A29,data!$A:$BY,72,FALSE)</f>
        <v>4</v>
      </c>
      <c r="J29" s="38">
        <f>VLOOKUP($A29,data!$A:$BY,73,FALSE)</f>
        <v>32.99</v>
      </c>
      <c r="K29" s="102">
        <f>VLOOKUP($A29,data!$A:$BY,74,FALSE)</f>
        <v>6</v>
      </c>
      <c r="L29" s="38">
        <f>VLOOKUP($A29,data!$A:$BY,75,FALSE)</f>
        <v>31.75</v>
      </c>
      <c r="M29" s="102">
        <f>VLOOKUP($A29,data!$A:$BY,76,FALSE)</f>
        <v>10</v>
      </c>
      <c r="N29" s="38">
        <f>VLOOKUP($A29,data!$A:$BY,77,FALSE)</f>
        <v>30.05</v>
      </c>
      <c r="O29" s="343"/>
      <c r="P29" s="38">
        <f t="shared" si="1"/>
        <v>0</v>
      </c>
    </row>
    <row r="30" spans="1:16" ht="67.5" x14ac:dyDescent="0.25">
      <c r="A30" t="s">
        <v>101</v>
      </c>
      <c r="B30" s="162"/>
      <c r="C30" s="149" t="s">
        <v>1217</v>
      </c>
      <c r="D30" s="121" t="s">
        <v>1398</v>
      </c>
      <c r="E30" s="122" t="s">
        <v>554</v>
      </c>
      <c r="F30" s="123">
        <f>VLOOKUP($A30,data!$A:$BY,69,FALSE)</f>
        <v>37.65</v>
      </c>
      <c r="G30" s="124">
        <f>VLOOKUP($A30,data!$A:$BY,70,FALSE)</f>
        <v>2</v>
      </c>
      <c r="H30" s="125">
        <f>VLOOKUP($A30,data!$A:$BY,71,FALSE)</f>
        <v>34.99</v>
      </c>
      <c r="I30" s="124">
        <f>VLOOKUP($A30,data!$A:$BY,72,FALSE)</f>
        <v>4</v>
      </c>
      <c r="J30" s="125">
        <f>VLOOKUP($A30,data!$A:$BY,73,FALSE)</f>
        <v>33.99</v>
      </c>
      <c r="K30" s="124">
        <f>VLOOKUP($A30,data!$A:$BY,74,FALSE)</f>
        <v>6</v>
      </c>
      <c r="L30" s="125">
        <f>VLOOKUP($A30,data!$A:$BY,75,FALSE)</f>
        <v>32.49</v>
      </c>
      <c r="M30" s="124">
        <f>VLOOKUP($A30,data!$A:$BY,76,FALSE)</f>
        <v>10</v>
      </c>
      <c r="N30" s="125">
        <f>VLOOKUP($A30,data!$A:$BY,77,FALSE)</f>
        <v>30.99</v>
      </c>
      <c r="O30" s="332"/>
      <c r="P30" s="125">
        <f t="shared" si="1"/>
        <v>0</v>
      </c>
    </row>
    <row r="31" spans="1:16" ht="54" x14ac:dyDescent="0.25">
      <c r="A31" t="s">
        <v>104</v>
      </c>
      <c r="B31" s="467"/>
      <c r="C31" s="465" t="s">
        <v>1233</v>
      </c>
      <c r="D31" s="104" t="s">
        <v>1398</v>
      </c>
      <c r="E31" s="279" t="s">
        <v>557</v>
      </c>
      <c r="F31" s="108">
        <f>VLOOKUP($A31,data!$A:$BY,69,FALSE)</f>
        <v>32.75</v>
      </c>
      <c r="G31" s="110">
        <f>VLOOKUP($A31,data!$A:$BY,70,FALSE)</f>
        <v>2</v>
      </c>
      <c r="H31" s="109">
        <f>VLOOKUP($A31,data!$A:$BY,71,FALSE)</f>
        <v>30.49</v>
      </c>
      <c r="I31" s="110">
        <f>VLOOKUP($A31,data!$A:$BY,72,FALSE)</f>
        <v>4</v>
      </c>
      <c r="J31" s="109">
        <f>VLOOKUP($A31,data!$A:$BY,73,FALSE)</f>
        <v>29.49</v>
      </c>
      <c r="K31" s="110">
        <f>VLOOKUP($A31,data!$A:$BY,74,FALSE)</f>
        <v>6</v>
      </c>
      <c r="L31" s="109">
        <f>VLOOKUP($A31,data!$A:$BY,75,FALSE)</f>
        <v>28.49</v>
      </c>
      <c r="M31" s="110">
        <f>VLOOKUP($A31,data!$A:$BY,76,FALSE)</f>
        <v>10</v>
      </c>
      <c r="N31" s="109">
        <f>VLOOKUP($A31,data!$A:$BY,77,FALSE)</f>
        <v>26.99</v>
      </c>
      <c r="O31" s="331"/>
      <c r="P31" s="111">
        <f t="shared" si="1"/>
        <v>0</v>
      </c>
    </row>
    <row r="32" spans="1:16" ht="54" x14ac:dyDescent="0.25">
      <c r="A32" t="s">
        <v>120</v>
      </c>
      <c r="B32" s="467"/>
      <c r="C32" s="466" t="s">
        <v>1212</v>
      </c>
      <c r="D32" s="121" t="s">
        <v>1398</v>
      </c>
      <c r="E32" s="122" t="s">
        <v>573</v>
      </c>
      <c r="F32" s="168">
        <f>VLOOKUP($A32,data!$A:$BY,69,FALSE)</f>
        <v>14.35</v>
      </c>
      <c r="G32" s="124">
        <f>VLOOKUP($A32,data!$A:$BY,70,FALSE)</f>
        <v>2</v>
      </c>
      <c r="H32" s="125">
        <f>VLOOKUP($A32,data!$A:$BY,71,FALSE)</f>
        <v>14.25</v>
      </c>
      <c r="I32" s="124">
        <f>VLOOKUP($A32,data!$A:$BY,72,FALSE)</f>
        <v>10</v>
      </c>
      <c r="J32" s="125">
        <f>VLOOKUP($A32,data!$A:$BY,73,FALSE)</f>
        <v>13.69</v>
      </c>
      <c r="K32" s="124">
        <f>VLOOKUP($A32,data!$A:$BY,74,FALSE)</f>
        <v>10</v>
      </c>
      <c r="L32" s="125">
        <f>VLOOKUP($A32,data!$A:$BY,75,FALSE)</f>
        <v>13.69</v>
      </c>
      <c r="M32" s="124">
        <f>VLOOKUP($A32,data!$A:$BY,76,FALSE)</f>
        <v>10</v>
      </c>
      <c r="N32" s="125">
        <f>VLOOKUP($A32,data!$A:$BY,77,FALSE)</f>
        <v>13.69</v>
      </c>
      <c r="O32" s="332"/>
      <c r="P32" s="125">
        <f t="shared" si="1"/>
        <v>0</v>
      </c>
    </row>
    <row r="33" spans="1:16" ht="49.5" customHeight="1" x14ac:dyDescent="0.25">
      <c r="A33" t="s">
        <v>108</v>
      </c>
      <c r="B33" s="181"/>
      <c r="C33" s="221" t="s">
        <v>1208</v>
      </c>
      <c r="D33" s="130" t="s">
        <v>1398</v>
      </c>
      <c r="E33" s="61" t="s">
        <v>561</v>
      </c>
      <c r="F33" s="178">
        <f>VLOOKUP($A33,data!$A:$BY,69,FALSE)</f>
        <v>16.850000000000001</v>
      </c>
      <c r="G33" s="102">
        <f>VLOOKUP($A33,data!$A:$BY,70,FALSE)</f>
        <v>2</v>
      </c>
      <c r="H33" s="38">
        <f>VLOOKUP($A33,data!$A:$BY,71,FALSE)</f>
        <v>15.99</v>
      </c>
      <c r="I33" s="102">
        <f>VLOOKUP($A33,data!$A:$BY,72,FALSE)</f>
        <v>4</v>
      </c>
      <c r="J33" s="38">
        <f>VLOOKUP($A33,data!$A:$BY,73,FALSE)</f>
        <v>15.49</v>
      </c>
      <c r="K33" s="102">
        <f>VLOOKUP($A33,data!$A:$BY,74,FALSE)</f>
        <v>6</v>
      </c>
      <c r="L33" s="38">
        <f>VLOOKUP($A33,data!$A:$BY,75,FALSE)</f>
        <v>14.75</v>
      </c>
      <c r="M33" s="102">
        <f>VLOOKUP($A33,data!$A:$BY,76,FALSE)</f>
        <v>10</v>
      </c>
      <c r="N33" s="38">
        <f>VLOOKUP($A33,data!$A:$BY,77,FALSE)</f>
        <v>13.89</v>
      </c>
      <c r="O33" s="343"/>
      <c r="P33" s="38">
        <f t="shared" si="1"/>
        <v>0</v>
      </c>
    </row>
    <row r="34" spans="1:16" ht="49.5" customHeight="1" x14ac:dyDescent="0.25">
      <c r="A34" t="s">
        <v>110</v>
      </c>
      <c r="B34" s="162"/>
      <c r="C34" s="149" t="s">
        <v>1209</v>
      </c>
      <c r="D34" s="121" t="s">
        <v>1398</v>
      </c>
      <c r="E34" s="122" t="s">
        <v>563</v>
      </c>
      <c r="F34" s="123">
        <f>VLOOKUP($A34,data!$A:$BY,69,FALSE)</f>
        <v>32.69</v>
      </c>
      <c r="G34" s="124">
        <f>VLOOKUP($A34,data!$A:$BY,70,FALSE)</f>
        <v>2</v>
      </c>
      <c r="H34" s="125">
        <f>VLOOKUP($A34,data!$A:$BY,71,FALSE)</f>
        <v>30.65</v>
      </c>
      <c r="I34" s="124">
        <f>VLOOKUP($A34,data!$A:$BY,72,FALSE)</f>
        <v>4</v>
      </c>
      <c r="J34" s="125">
        <f>VLOOKUP($A34,data!$A:$BY,73,FALSE)</f>
        <v>29.65</v>
      </c>
      <c r="K34" s="124">
        <f>VLOOKUP($A34,data!$A:$BY,74,FALSE)</f>
        <v>6</v>
      </c>
      <c r="L34" s="125">
        <f>VLOOKUP($A34,data!$A:$BY,75,FALSE)</f>
        <v>28.65</v>
      </c>
      <c r="M34" s="124">
        <f>VLOOKUP($A34,data!$A:$BY,76,FALSE)</f>
        <v>10</v>
      </c>
      <c r="N34" s="125">
        <f>VLOOKUP($A34,data!$A:$BY,77,FALSE)</f>
        <v>26.95</v>
      </c>
      <c r="O34" s="332"/>
      <c r="P34" s="125">
        <f t="shared" si="1"/>
        <v>0</v>
      </c>
    </row>
    <row r="35" spans="1:16" ht="54" x14ac:dyDescent="0.25">
      <c r="A35" t="s">
        <v>109</v>
      </c>
      <c r="B35" s="86"/>
      <c r="C35" s="195" t="s">
        <v>1211</v>
      </c>
      <c r="D35" s="144" t="s">
        <v>1398</v>
      </c>
      <c r="E35" s="179" t="s">
        <v>562</v>
      </c>
      <c r="F35" s="180">
        <f>VLOOKUP($A35,data!$A:$BY,69,FALSE)</f>
        <v>48.75</v>
      </c>
      <c r="G35" s="95">
        <f>VLOOKUP($A35,data!$A:$BY,70,FALSE)</f>
        <v>2</v>
      </c>
      <c r="H35" s="96">
        <f>VLOOKUP($A35,data!$A:$BY,71,FALSE)</f>
        <v>44.99</v>
      </c>
      <c r="I35" s="95">
        <f>VLOOKUP($A35,data!$A:$BY,72,FALSE)</f>
        <v>4</v>
      </c>
      <c r="J35" s="96">
        <f>VLOOKUP($A35,data!$A:$BY,73,FALSE)</f>
        <v>43.99</v>
      </c>
      <c r="K35" s="95">
        <f>VLOOKUP($A35,data!$A:$BY,74,FALSE)</f>
        <v>6</v>
      </c>
      <c r="L35" s="96">
        <f>VLOOKUP($A35,data!$A:$BY,75,FALSE)</f>
        <v>42.75</v>
      </c>
      <c r="M35" s="95">
        <f>VLOOKUP($A35,data!$A:$BY,76,FALSE)</f>
        <v>10</v>
      </c>
      <c r="N35" s="96">
        <f>VLOOKUP($A35,data!$A:$BY,77,FALSE)</f>
        <v>40.15</v>
      </c>
      <c r="O35" s="341"/>
      <c r="P35" s="36">
        <f t="shared" si="1"/>
        <v>0</v>
      </c>
    </row>
    <row r="36" spans="1:16" ht="54" x14ac:dyDescent="0.25">
      <c r="A36" t="s">
        <v>111</v>
      </c>
      <c r="B36" s="162"/>
      <c r="C36" s="149" t="s">
        <v>1210</v>
      </c>
      <c r="D36" s="121" t="s">
        <v>1398</v>
      </c>
      <c r="E36" s="122" t="s">
        <v>564</v>
      </c>
      <c r="F36" s="168">
        <f>VLOOKUP($A36,data!$A:$BY,69,FALSE)</f>
        <v>95.39</v>
      </c>
      <c r="G36" s="124">
        <f>VLOOKUP($A36,data!$A:$BY,70,FALSE)</f>
        <v>2</v>
      </c>
      <c r="H36" s="125">
        <f>VLOOKUP($A36,data!$A:$BY,71,FALSE)</f>
        <v>88.49</v>
      </c>
      <c r="I36" s="124">
        <f>VLOOKUP($A36,data!$A:$BY,72,FALSE)</f>
        <v>4</v>
      </c>
      <c r="J36" s="125">
        <f>VLOOKUP($A36,data!$A:$BY,73,FALSE)</f>
        <v>86.99</v>
      </c>
      <c r="K36" s="124">
        <f>VLOOKUP($A36,data!$A:$BY,74,FALSE)</f>
        <v>6</v>
      </c>
      <c r="L36" s="125">
        <f>VLOOKUP($A36,data!$A:$BY,75,FALSE)</f>
        <v>83.99</v>
      </c>
      <c r="M36" s="124">
        <f>VLOOKUP($A36,data!$A:$BY,76,FALSE)</f>
        <v>10</v>
      </c>
      <c r="N36" s="125">
        <f>VLOOKUP($A36,data!$A:$BY,77,FALSE)</f>
        <v>78.59</v>
      </c>
      <c r="O36" s="332"/>
      <c r="P36" s="125">
        <f t="shared" si="1"/>
        <v>0</v>
      </c>
    </row>
    <row r="37" spans="1:16" ht="68.25" thickBot="1" x14ac:dyDescent="0.3">
      <c r="A37" t="s">
        <v>119</v>
      </c>
      <c r="B37" s="89"/>
      <c r="C37" s="193" t="s">
        <v>1204</v>
      </c>
      <c r="D37" s="159" t="s">
        <v>1398</v>
      </c>
      <c r="E37" s="106" t="s">
        <v>572</v>
      </c>
      <c r="F37" s="160">
        <f>VLOOKUP($A37,data!$A:$BY,69,FALSE)</f>
        <v>17.850000000000001</v>
      </c>
      <c r="G37" s="112">
        <f>VLOOKUP($A37,data!$A:$BY,70,FALSE)</f>
        <v>2</v>
      </c>
      <c r="H37" s="113">
        <f>VLOOKUP($A37,data!$A:$BY,71,FALSE)</f>
        <v>17.489999999999998</v>
      </c>
      <c r="I37" s="112">
        <f>VLOOKUP($A37,data!$A:$BY,72,FALSE)</f>
        <v>5</v>
      </c>
      <c r="J37" s="113">
        <f>VLOOKUP($A37,data!$A:$BY,73,FALSE)</f>
        <v>16.79</v>
      </c>
      <c r="K37" s="112">
        <f>VLOOKUP($A37,data!$A:$BY,74,FALSE)</f>
        <v>5</v>
      </c>
      <c r="L37" s="113">
        <f>VLOOKUP($A37,data!$A:$BY,75,FALSE)</f>
        <v>16.79</v>
      </c>
      <c r="M37" s="112">
        <f>VLOOKUP($A37,data!$A:$BY,76,FALSE)</f>
        <v>5</v>
      </c>
      <c r="N37" s="113">
        <f>VLOOKUP($A37,data!$A:$BY,77,FALSE)</f>
        <v>16.79</v>
      </c>
      <c r="O37" s="329"/>
      <c r="P37" s="113">
        <f t="shared" ref="P37" si="2">IF(O37=0,0,IF(O37&gt;(M37-1),(N37*O37),IF(O37&gt;(K37-1),(L37*O37),IF(O37&gt;(I37-1),(J37*O37),IF(O37&gt;(G37-1),(H37*O37),F37*O37)))))</f>
        <v>0</v>
      </c>
    </row>
    <row r="38" spans="1:16" ht="15.75" thickBot="1" x14ac:dyDescent="0.3">
      <c r="C38" s="182"/>
    </row>
    <row r="39" spans="1:16" ht="67.5" x14ac:dyDescent="0.25">
      <c r="A39" t="s">
        <v>117</v>
      </c>
      <c r="B39" s="220"/>
      <c r="C39" s="446" t="s">
        <v>1214</v>
      </c>
      <c r="D39" s="46" t="s">
        <v>1398</v>
      </c>
      <c r="E39" s="47" t="s">
        <v>570</v>
      </c>
      <c r="F39" s="120">
        <f>VLOOKUP($A39,data!$A:$BY,69,FALSE)</f>
        <v>47.49</v>
      </c>
      <c r="G39" s="49">
        <f>VLOOKUP($A39,data!$A:$BY,70,FALSE)</f>
        <v>2</v>
      </c>
      <c r="H39" s="50">
        <f>VLOOKUP($A39,data!$A:$BY,71,FALSE)</f>
        <v>44.99</v>
      </c>
      <c r="I39" s="49">
        <f>VLOOKUP($A39,data!$A:$BY,72,FALSE)</f>
        <v>3</v>
      </c>
      <c r="J39" s="50">
        <f>VLOOKUP($A39,data!$A:$BY,73,FALSE)</f>
        <v>43.99</v>
      </c>
      <c r="K39" s="49">
        <f>VLOOKUP($A39,data!$A:$BY,74,FALSE)</f>
        <v>4</v>
      </c>
      <c r="L39" s="50">
        <f>VLOOKUP($A39,data!$A:$BY,75,FALSE)</f>
        <v>42.95</v>
      </c>
      <c r="M39" s="49">
        <f>VLOOKUP($A39,data!$A:$BY,76,FALSE)</f>
        <v>5</v>
      </c>
      <c r="N39" s="50">
        <f>VLOOKUP($A39,data!$A:$BY,77,FALSE)</f>
        <v>41.19</v>
      </c>
      <c r="O39" s="330"/>
      <c r="P39" s="50">
        <f t="shared" ref="P39:P40" si="3">IF(O39=0,0,IF(O39&gt;(M39-1),(N39*O39),IF(O39&gt;(K39-1),(L39*O39),IF(O39&gt;(I39-1),(J39*O39),IF(O39&gt;(G39-1),(H39*O39),F39*O39)))))</f>
        <v>0</v>
      </c>
    </row>
    <row r="40" spans="1:16" ht="49.5" customHeight="1" thickBot="1" x14ac:dyDescent="0.3">
      <c r="A40" t="s">
        <v>118</v>
      </c>
      <c r="B40" s="231"/>
      <c r="C40" s="457" t="s">
        <v>1213</v>
      </c>
      <c r="D40" s="159" t="s">
        <v>1398</v>
      </c>
      <c r="E40" s="106" t="s">
        <v>571</v>
      </c>
      <c r="F40" s="257">
        <f>VLOOKUP($A40,data!$A:$BY,69,FALSE)</f>
        <v>32.99</v>
      </c>
      <c r="G40" s="112">
        <f>VLOOKUP($A40,data!$A:$BY,70,FALSE)</f>
        <v>2</v>
      </c>
      <c r="H40" s="113">
        <f>VLOOKUP($A40,data!$A:$BY,71,FALSE)</f>
        <v>29.99</v>
      </c>
      <c r="I40" s="112">
        <f>VLOOKUP($A40,data!$A:$BY,72,FALSE)</f>
        <v>3</v>
      </c>
      <c r="J40" s="113">
        <f>VLOOKUP($A40,data!$A:$BY,73,FALSE)</f>
        <v>28.99</v>
      </c>
      <c r="K40" s="112">
        <f>VLOOKUP($A40,data!$A:$BY,74,FALSE)</f>
        <v>5</v>
      </c>
      <c r="L40" s="113">
        <f>VLOOKUP($A40,data!$A:$BY,75,FALSE)</f>
        <v>27.99</v>
      </c>
      <c r="M40" s="112">
        <f>VLOOKUP($A40,data!$A:$BY,76,FALSE)</f>
        <v>8</v>
      </c>
      <c r="N40" s="113">
        <f>VLOOKUP($A40,data!$A:$BY,77,FALSE)</f>
        <v>25.99</v>
      </c>
      <c r="O40" s="329"/>
      <c r="P40" s="113">
        <f t="shared" si="3"/>
        <v>0</v>
      </c>
    </row>
    <row r="41" spans="1:16" ht="15.75" thickBot="1" x14ac:dyDescent="0.3">
      <c r="C41" s="182"/>
    </row>
    <row r="42" spans="1:16" ht="15" customHeight="1" x14ac:dyDescent="0.25">
      <c r="A42" t="s">
        <v>114</v>
      </c>
      <c r="B42" s="529"/>
      <c r="C42" s="522" t="s">
        <v>1219</v>
      </c>
      <c r="D42" s="46" t="s">
        <v>1220</v>
      </c>
      <c r="E42" s="47" t="s">
        <v>567</v>
      </c>
      <c r="F42" s="120">
        <f>VLOOKUP($A42,data!$A:$BY,69,FALSE)</f>
        <v>9.7899999999999991</v>
      </c>
      <c r="G42" s="49">
        <f>VLOOKUP($A42,data!$A:$BY,70,FALSE)</f>
        <v>2</v>
      </c>
      <c r="H42" s="50">
        <f>VLOOKUP($A42,data!$A:$BY,71,FALSE)</f>
        <v>8.99</v>
      </c>
      <c r="I42" s="49">
        <f>VLOOKUP($A42,data!$A:$BY,72,FALSE)</f>
        <v>5</v>
      </c>
      <c r="J42" s="50">
        <f>VLOOKUP($A42,data!$A:$BY,73,FALSE)</f>
        <v>8.65</v>
      </c>
      <c r="K42" s="49">
        <f>VLOOKUP($A42,data!$A:$BY,74,FALSE)</f>
        <v>10</v>
      </c>
      <c r="L42" s="50">
        <f>VLOOKUP($A42,data!$A:$BY,75,FALSE)</f>
        <v>8.15</v>
      </c>
      <c r="M42" s="49">
        <f>VLOOKUP($A42,data!$A:$BY,76,FALSE)</f>
        <v>15</v>
      </c>
      <c r="N42" s="50">
        <f>VLOOKUP($A42,data!$A:$BY,77,FALSE)</f>
        <v>7.49</v>
      </c>
      <c r="O42" s="330"/>
      <c r="P42" s="50">
        <f t="shared" ref="P42:P45" si="4">IF(O42=0,0,IF(O42&gt;(M42-1),(N42*O42),IF(O42&gt;(K42-1),(L42*O42),IF(O42&gt;(I42-1),(J42*O42),IF(O42&gt;(G42-1),(H42*O42),F42*O42)))))</f>
        <v>0</v>
      </c>
    </row>
    <row r="43" spans="1:16" x14ac:dyDescent="0.25">
      <c r="A43" t="s">
        <v>115</v>
      </c>
      <c r="B43" s="530"/>
      <c r="C43" s="547"/>
      <c r="D43" s="104" t="s">
        <v>1221</v>
      </c>
      <c r="E43" s="105" t="s">
        <v>568</v>
      </c>
      <c r="F43" s="108">
        <f>VLOOKUP($A43,data!$A:$BY,69,FALSE)</f>
        <v>12.85</v>
      </c>
      <c r="G43" s="110">
        <f>VLOOKUP($A43,data!$A:$BY,70,FALSE)</f>
        <v>2</v>
      </c>
      <c r="H43" s="111">
        <f>VLOOKUP($A43,data!$A:$BY,71,FALSE)</f>
        <v>11.85</v>
      </c>
      <c r="I43" s="110">
        <f>VLOOKUP($A43,data!$A:$BY,72,FALSE)</f>
        <v>5</v>
      </c>
      <c r="J43" s="111">
        <f>VLOOKUP($A43,data!$A:$BY,73,FALSE)</f>
        <v>11.05</v>
      </c>
      <c r="K43" s="110">
        <f>VLOOKUP($A43,data!$A:$BY,74,FALSE)</f>
        <v>10</v>
      </c>
      <c r="L43" s="111">
        <f>VLOOKUP($A43,data!$A:$BY,75,FALSE)</f>
        <v>10.59</v>
      </c>
      <c r="M43" s="110">
        <f>VLOOKUP($A43,data!$A:$BY,76,FALSE)</f>
        <v>15</v>
      </c>
      <c r="N43" s="111">
        <f>VLOOKUP($A43,data!$A:$BY,77,FALSE)</f>
        <v>9.7899999999999991</v>
      </c>
      <c r="O43" s="331"/>
      <c r="P43" s="111">
        <f t="shared" si="4"/>
        <v>0</v>
      </c>
    </row>
    <row r="44" spans="1:16" x14ac:dyDescent="0.25">
      <c r="A44" t="s">
        <v>113</v>
      </c>
      <c r="B44" s="530"/>
      <c r="C44" s="547"/>
      <c r="D44" s="59" t="s">
        <v>1222</v>
      </c>
      <c r="E44" s="60" t="s">
        <v>566</v>
      </c>
      <c r="F44" s="173">
        <f>VLOOKUP($A44,data!$A:$BY,69,FALSE)</f>
        <v>15.69</v>
      </c>
      <c r="G44" s="127">
        <f>VLOOKUP($A44,data!$A:$BY,70,FALSE)</f>
        <v>2</v>
      </c>
      <c r="H44" s="57">
        <f>VLOOKUP($A44,data!$A:$BY,71,FALSE)</f>
        <v>14.49</v>
      </c>
      <c r="I44" s="127">
        <f>VLOOKUP($A44,data!$A:$BY,72,FALSE)</f>
        <v>5</v>
      </c>
      <c r="J44" s="57">
        <f>VLOOKUP($A44,data!$A:$BY,73,FALSE)</f>
        <v>13.99</v>
      </c>
      <c r="K44" s="127">
        <f>VLOOKUP($A44,data!$A:$BY,74,FALSE)</f>
        <v>10</v>
      </c>
      <c r="L44" s="57">
        <f>VLOOKUP($A44,data!$A:$BY,75,FALSE)</f>
        <v>12.99</v>
      </c>
      <c r="M44" s="127">
        <f>VLOOKUP($A44,data!$A:$BY,76,FALSE)</f>
        <v>15</v>
      </c>
      <c r="N44" s="57">
        <f>VLOOKUP($A44,data!$A:$BY,77,FALSE)</f>
        <v>11.99</v>
      </c>
      <c r="O44" s="346"/>
      <c r="P44" s="57">
        <f t="shared" si="4"/>
        <v>0</v>
      </c>
    </row>
    <row r="45" spans="1:16" x14ac:dyDescent="0.25">
      <c r="A45" t="s">
        <v>116</v>
      </c>
      <c r="B45" s="530"/>
      <c r="C45" s="547"/>
      <c r="D45" s="104" t="s">
        <v>1223</v>
      </c>
      <c r="E45" s="105" t="s">
        <v>569</v>
      </c>
      <c r="F45" s="108">
        <f>VLOOKUP($A45,data!$A:$BY,69,FALSE)</f>
        <v>24.89</v>
      </c>
      <c r="G45" s="110">
        <f>VLOOKUP($A45,data!$A:$BY,70,FALSE)</f>
        <v>2</v>
      </c>
      <c r="H45" s="111">
        <f>VLOOKUP($A45,data!$A:$BY,71,FALSE)</f>
        <v>22.99</v>
      </c>
      <c r="I45" s="110">
        <f>VLOOKUP($A45,data!$A:$BY,72,FALSE)</f>
        <v>5</v>
      </c>
      <c r="J45" s="111">
        <f>VLOOKUP($A45,data!$A:$BY,73,FALSE)</f>
        <v>21.65</v>
      </c>
      <c r="K45" s="110">
        <f>VLOOKUP($A45,data!$A:$BY,74,FALSE)</f>
        <v>10</v>
      </c>
      <c r="L45" s="111">
        <f>VLOOKUP($A45,data!$A:$BY,75,FALSE)</f>
        <v>20.05</v>
      </c>
      <c r="M45" s="110">
        <f>VLOOKUP($A45,data!$A:$BY,76,FALSE)</f>
        <v>15</v>
      </c>
      <c r="N45" s="111">
        <f>VLOOKUP($A45,data!$A:$BY,77,FALSE)</f>
        <v>19.05</v>
      </c>
      <c r="O45" s="331"/>
      <c r="P45" s="111">
        <f t="shared" si="4"/>
        <v>0</v>
      </c>
    </row>
    <row r="46" spans="1:16" x14ac:dyDescent="0.25">
      <c r="A46" t="s">
        <v>94</v>
      </c>
      <c r="B46" s="551"/>
      <c r="C46" s="548"/>
      <c r="D46" s="155" t="s">
        <v>1224</v>
      </c>
      <c r="E46" s="157" t="s">
        <v>547</v>
      </c>
      <c r="F46" s="156">
        <f>VLOOKUP($A46,data!$A:$BY,69,FALSE)</f>
        <v>30.89</v>
      </c>
      <c r="G46" s="65">
        <f>VLOOKUP($A46,data!$A:$BY,70,FALSE)</f>
        <v>2</v>
      </c>
      <c r="H46" s="158">
        <f>VLOOKUP($A46,data!$A:$BY,71,FALSE)</f>
        <v>28.65</v>
      </c>
      <c r="I46" s="65">
        <f>VLOOKUP($A46,data!$A:$BY,72,FALSE)</f>
        <v>5</v>
      </c>
      <c r="J46" s="158">
        <f>VLOOKUP($A46,data!$A:$BY,73,FALSE)</f>
        <v>26.49</v>
      </c>
      <c r="K46" s="65">
        <f>VLOOKUP($A46,data!$A:$BY,74,FALSE)</f>
        <v>10</v>
      </c>
      <c r="L46" s="158">
        <f>VLOOKUP($A46,data!$A:$BY,75,FALSE)</f>
        <v>24.99</v>
      </c>
      <c r="M46" s="65">
        <f>VLOOKUP($A46,data!$A:$BY,76,FALSE)</f>
        <v>15</v>
      </c>
      <c r="N46" s="158">
        <f>VLOOKUP($A46,data!$A:$BY,77,FALSE)</f>
        <v>23.65</v>
      </c>
      <c r="O46" s="328"/>
      <c r="P46" s="66">
        <f t="shared" ref="P46:P56" si="5">IF(O46=0,0,IF(O46&gt;(M46-1),(N46*O46),IF(O46&gt;(K46-1),(L46*O46),IF(O46&gt;(I46-1),(J46*O46),IF(O46&gt;(G46-1),(H46*O46),F46*O46)))))</f>
        <v>0</v>
      </c>
    </row>
    <row r="47" spans="1:16" ht="16.5" customHeight="1" x14ac:dyDescent="0.25">
      <c r="A47" t="s">
        <v>95</v>
      </c>
      <c r="B47" s="552"/>
      <c r="C47" s="525" t="s">
        <v>1225</v>
      </c>
      <c r="D47" s="104" t="s">
        <v>1220</v>
      </c>
      <c r="E47" s="105" t="s">
        <v>548</v>
      </c>
      <c r="F47" s="163">
        <f>VLOOKUP($A47,data!$A:$BY,69,FALSE)</f>
        <v>28.95</v>
      </c>
      <c r="G47" s="110">
        <f>VLOOKUP($A47,data!$A:$BY,70,FALSE)</f>
        <v>2</v>
      </c>
      <c r="H47" s="111">
        <f>VLOOKUP($A47,data!$A:$BY,71,FALSE)</f>
        <v>26.49</v>
      </c>
      <c r="I47" s="110">
        <f>VLOOKUP($A47,data!$A:$BY,72,FALSE)</f>
        <v>5</v>
      </c>
      <c r="J47" s="111">
        <f>VLOOKUP($A47,data!$A:$BY,73,FALSE)</f>
        <v>24.99</v>
      </c>
      <c r="K47" s="110">
        <f>VLOOKUP($A47,data!$A:$BY,74,FALSE)</f>
        <v>10</v>
      </c>
      <c r="L47" s="111">
        <f>VLOOKUP($A47,data!$A:$BY,75,FALSE)</f>
        <v>23.49</v>
      </c>
      <c r="M47" s="110">
        <f>VLOOKUP($A47,data!$A:$BY,76,FALSE)</f>
        <v>15</v>
      </c>
      <c r="N47" s="111">
        <f>VLOOKUP($A47,data!$A:$BY,77,FALSE)</f>
        <v>22.15</v>
      </c>
      <c r="O47" s="331"/>
      <c r="P47" s="111">
        <f t="shared" si="5"/>
        <v>0</v>
      </c>
    </row>
    <row r="48" spans="1:16" ht="16.5" customHeight="1" x14ac:dyDescent="0.25">
      <c r="A48" t="s">
        <v>96</v>
      </c>
      <c r="B48" s="530"/>
      <c r="C48" s="520"/>
      <c r="D48" s="59" t="s">
        <v>1221</v>
      </c>
      <c r="E48" s="60" t="s">
        <v>549</v>
      </c>
      <c r="F48" s="173">
        <f>VLOOKUP($A48,data!$A:$BY,69,FALSE)</f>
        <v>31.05</v>
      </c>
      <c r="G48" s="127">
        <f>VLOOKUP($A48,data!$A:$BY,70,FALSE)</f>
        <v>2</v>
      </c>
      <c r="H48" s="57">
        <f>VLOOKUP($A48,data!$A:$BY,71,FALSE)</f>
        <v>27.49</v>
      </c>
      <c r="I48" s="127">
        <f>VLOOKUP($A48,data!$A:$BY,72,FALSE)</f>
        <v>5</v>
      </c>
      <c r="J48" s="57">
        <f>VLOOKUP($A48,data!$A:$BY,73,FALSE)</f>
        <v>26.25</v>
      </c>
      <c r="K48" s="127">
        <f>VLOOKUP($A48,data!$A:$BY,74,FALSE)</f>
        <v>10</v>
      </c>
      <c r="L48" s="57">
        <f>VLOOKUP($A48,data!$A:$BY,75,FALSE)</f>
        <v>24.99</v>
      </c>
      <c r="M48" s="127">
        <f>VLOOKUP($A48,data!$A:$BY,76,FALSE)</f>
        <v>15</v>
      </c>
      <c r="N48" s="57">
        <f>VLOOKUP($A48,data!$A:$BY,77,FALSE)</f>
        <v>23.75</v>
      </c>
      <c r="O48" s="346"/>
      <c r="P48" s="57">
        <f t="shared" si="5"/>
        <v>0</v>
      </c>
    </row>
    <row r="49" spans="1:16" ht="16.5" customHeight="1" x14ac:dyDescent="0.25">
      <c r="A49" t="s">
        <v>97</v>
      </c>
      <c r="B49" s="551"/>
      <c r="C49" s="549"/>
      <c r="D49" s="104" t="s">
        <v>1222</v>
      </c>
      <c r="E49" s="105" t="s">
        <v>550</v>
      </c>
      <c r="F49" s="108">
        <f>VLOOKUP($A49,data!$A:$BY,69,FALSE)</f>
        <v>34.99</v>
      </c>
      <c r="G49" s="110">
        <f>VLOOKUP($A49,data!$A:$BY,70,FALSE)</f>
        <v>2</v>
      </c>
      <c r="H49" s="111">
        <f>VLOOKUP($A49,data!$A:$BY,71,FALSE)</f>
        <v>29.99</v>
      </c>
      <c r="I49" s="110">
        <f>VLOOKUP($A49,data!$A:$BY,72,FALSE)</f>
        <v>5</v>
      </c>
      <c r="J49" s="111">
        <f>VLOOKUP($A49,data!$A:$BY,73,FALSE)</f>
        <v>28.99</v>
      </c>
      <c r="K49" s="110">
        <f>VLOOKUP($A49,data!$A:$BY,74,FALSE)</f>
        <v>10</v>
      </c>
      <c r="L49" s="111">
        <f>VLOOKUP($A49,data!$A:$BY,75,FALSE)</f>
        <v>27.99</v>
      </c>
      <c r="M49" s="110">
        <f>VLOOKUP($A49,data!$A:$BY,76,FALSE)</f>
        <v>15</v>
      </c>
      <c r="N49" s="111">
        <f>VLOOKUP($A49,data!$A:$BY,77,FALSE)</f>
        <v>26.75</v>
      </c>
      <c r="O49" s="331"/>
      <c r="P49" s="111">
        <f t="shared" si="5"/>
        <v>0</v>
      </c>
    </row>
    <row r="50" spans="1:16" ht="49.5" customHeight="1" x14ac:dyDescent="0.25">
      <c r="A50" t="s">
        <v>112</v>
      </c>
      <c r="B50" s="86"/>
      <c r="C50" s="454" t="s">
        <v>1218</v>
      </c>
      <c r="D50" s="155" t="s">
        <v>1398</v>
      </c>
      <c r="E50" s="157" t="s">
        <v>565</v>
      </c>
      <c r="F50" s="156">
        <f>VLOOKUP($A50,data!$A:$BY,69,FALSE)</f>
        <v>59.99</v>
      </c>
      <c r="G50" s="65">
        <f>VLOOKUP($A50,data!$A:$BY,70,FALSE)</f>
        <v>2</v>
      </c>
      <c r="H50" s="158">
        <f>VLOOKUP($A50,data!$A:$BY,71,FALSE)</f>
        <v>57.99</v>
      </c>
      <c r="I50" s="65">
        <f>VLOOKUP($A50,data!$A:$BY,72,FALSE)</f>
        <v>5</v>
      </c>
      <c r="J50" s="158">
        <f>VLOOKUP($A50,data!$A:$BY,73,FALSE)</f>
        <v>54.65</v>
      </c>
      <c r="K50" s="65">
        <f>VLOOKUP($A50,data!$A:$BY,74,FALSE)</f>
        <v>10</v>
      </c>
      <c r="L50" s="158">
        <f>VLOOKUP($A50,data!$A:$BY,75,FALSE)</f>
        <v>48.25</v>
      </c>
      <c r="M50" s="65">
        <f>VLOOKUP($A50,data!$A:$BY,76,FALSE)</f>
        <v>20</v>
      </c>
      <c r="N50" s="158">
        <f>VLOOKUP($A50,data!$A:$BY,77,FALSE)</f>
        <v>42.09</v>
      </c>
      <c r="O50" s="328"/>
      <c r="P50" s="66">
        <f t="shared" si="5"/>
        <v>0</v>
      </c>
    </row>
    <row r="51" spans="1:16" ht="49.5" customHeight="1" x14ac:dyDescent="0.25">
      <c r="A51" t="s">
        <v>98</v>
      </c>
      <c r="B51" s="162"/>
      <c r="C51" s="456" t="s">
        <v>1226</v>
      </c>
      <c r="D51" s="104" t="s">
        <v>1398</v>
      </c>
      <c r="E51" s="105" t="s">
        <v>551</v>
      </c>
      <c r="F51" s="163">
        <f>VLOOKUP($A51,data!$A:$BY,69,FALSE)</f>
        <v>88.39</v>
      </c>
      <c r="G51" s="110">
        <f>VLOOKUP($A51,data!$A:$BY,70,FALSE)</f>
        <v>2</v>
      </c>
      <c r="H51" s="111">
        <f>VLOOKUP($A51,data!$A:$BY,71,FALSE)</f>
        <v>81.99</v>
      </c>
      <c r="I51" s="110">
        <f>VLOOKUP($A51,data!$A:$BY,72,FALSE)</f>
        <v>5</v>
      </c>
      <c r="J51" s="111">
        <f>VLOOKUP($A51,data!$A:$BY,73,FALSE)</f>
        <v>74.989999999999995</v>
      </c>
      <c r="K51" s="110">
        <f>VLOOKUP($A51,data!$A:$BY,74,FALSE)</f>
        <v>10</v>
      </c>
      <c r="L51" s="111">
        <f>VLOOKUP($A51,data!$A:$BY,75,FALSE)</f>
        <v>70.650000000000006</v>
      </c>
      <c r="M51" s="110">
        <f>VLOOKUP($A51,data!$A:$BY,76,FALSE)</f>
        <v>15</v>
      </c>
      <c r="N51" s="111">
        <f>VLOOKUP($A51,data!$A:$BY,77,FALSE)</f>
        <v>67.59</v>
      </c>
      <c r="O51" s="331"/>
      <c r="P51" s="111">
        <f t="shared" si="5"/>
        <v>0</v>
      </c>
    </row>
    <row r="52" spans="1:16" ht="54" x14ac:dyDescent="0.25">
      <c r="A52" t="s">
        <v>103</v>
      </c>
      <c r="B52" s="181"/>
      <c r="C52" s="262" t="s">
        <v>1314</v>
      </c>
      <c r="D52" s="59" t="s">
        <v>1398</v>
      </c>
      <c r="E52" s="60" t="s">
        <v>556</v>
      </c>
      <c r="F52" s="173">
        <f>VLOOKUP($A52,data!$A:$BY,69,FALSE)</f>
        <v>52.29</v>
      </c>
      <c r="G52" s="127">
        <f>VLOOKUP($A52,data!$A:$BY,70,FALSE)</f>
        <v>2</v>
      </c>
      <c r="H52" s="57">
        <f>VLOOKUP($A52,data!$A:$BY,71,FALSE)</f>
        <v>44.99</v>
      </c>
      <c r="I52" s="127">
        <f>VLOOKUP($A52,data!$A:$BY,72,FALSE)</f>
        <v>5</v>
      </c>
      <c r="J52" s="57">
        <f>VLOOKUP($A52,data!$A:$BY,73,FALSE)</f>
        <v>42.49</v>
      </c>
      <c r="K52" s="127">
        <f>VLOOKUP($A52,data!$A:$BY,74,FALSE)</f>
        <v>10</v>
      </c>
      <c r="L52" s="57">
        <f>VLOOKUP($A52,data!$A:$BY,75,FALSE)</f>
        <v>41.99</v>
      </c>
      <c r="M52" s="127">
        <f>VLOOKUP($A52,data!$A:$BY,76,FALSE)</f>
        <v>15</v>
      </c>
      <c r="N52" s="57">
        <f>VLOOKUP($A52,data!$A:$BY,77,FALSE)</f>
        <v>39.99</v>
      </c>
      <c r="O52" s="346"/>
      <c r="P52" s="57">
        <f t="shared" si="5"/>
        <v>0</v>
      </c>
    </row>
    <row r="53" spans="1:16" ht="54" x14ac:dyDescent="0.25">
      <c r="A53" t="s">
        <v>100</v>
      </c>
      <c r="B53" s="162"/>
      <c r="C53" s="456" t="s">
        <v>1315</v>
      </c>
      <c r="D53" s="104" t="s">
        <v>1398</v>
      </c>
      <c r="E53" s="105" t="s">
        <v>553</v>
      </c>
      <c r="F53" s="108">
        <f>VLOOKUP($A53,data!$A:$BY,69,FALSE)</f>
        <v>40.15</v>
      </c>
      <c r="G53" s="110">
        <f>VLOOKUP($A53,data!$A:$BY,70,FALSE)</f>
        <v>2</v>
      </c>
      <c r="H53" s="111">
        <f>VLOOKUP($A53,data!$A:$BY,71,FALSE)</f>
        <v>34.99</v>
      </c>
      <c r="I53" s="110">
        <f>VLOOKUP($A53,data!$A:$BY,72,FALSE)</f>
        <v>5</v>
      </c>
      <c r="J53" s="111">
        <f>VLOOKUP($A53,data!$A:$BY,73,FALSE)</f>
        <v>33.75</v>
      </c>
      <c r="K53" s="110">
        <f>VLOOKUP($A53,data!$A:$BY,74,FALSE)</f>
        <v>10</v>
      </c>
      <c r="L53" s="111">
        <f>VLOOKUP($A53,data!$A:$BY,75,FALSE)</f>
        <v>32.49</v>
      </c>
      <c r="M53" s="110">
        <f>VLOOKUP($A53,data!$A:$BY,76,FALSE)</f>
        <v>15</v>
      </c>
      <c r="N53" s="111">
        <f>VLOOKUP($A53,data!$A:$BY,77,FALSE)</f>
        <v>30.75</v>
      </c>
      <c r="O53" s="331"/>
      <c r="P53" s="111">
        <f t="shared" si="5"/>
        <v>0</v>
      </c>
    </row>
    <row r="54" spans="1:16" ht="54" x14ac:dyDescent="0.25">
      <c r="A54" t="s">
        <v>105</v>
      </c>
      <c r="B54" s="86"/>
      <c r="C54" s="454" t="s">
        <v>1316</v>
      </c>
      <c r="D54" s="155" t="s">
        <v>1398</v>
      </c>
      <c r="E54" s="157" t="s">
        <v>558</v>
      </c>
      <c r="F54" s="156">
        <f>VLOOKUP($A54,data!$A:$BY,69,FALSE)</f>
        <v>34.29</v>
      </c>
      <c r="G54" s="65">
        <f>VLOOKUP($A54,data!$A:$BY,70,FALSE)</f>
        <v>2</v>
      </c>
      <c r="H54" s="158">
        <f>VLOOKUP($A54,data!$A:$BY,71,FALSE)</f>
        <v>29.99</v>
      </c>
      <c r="I54" s="65">
        <f>VLOOKUP($A54,data!$A:$BY,72,FALSE)</f>
        <v>5</v>
      </c>
      <c r="J54" s="158">
        <f>VLOOKUP($A54,data!$A:$BY,73,FALSE)</f>
        <v>28.75</v>
      </c>
      <c r="K54" s="65">
        <f>VLOOKUP($A54,data!$A:$BY,74,FALSE)</f>
        <v>10</v>
      </c>
      <c r="L54" s="158">
        <f>VLOOKUP($A54,data!$A:$BY,75,FALSE)</f>
        <v>27.49</v>
      </c>
      <c r="M54" s="65">
        <f>VLOOKUP($A54,data!$A:$BY,76,FALSE)</f>
        <v>15</v>
      </c>
      <c r="N54" s="158">
        <f>VLOOKUP($A54,data!$A:$BY,77,FALSE)</f>
        <v>26.25</v>
      </c>
      <c r="O54" s="328"/>
      <c r="P54" s="66">
        <f t="shared" si="5"/>
        <v>0</v>
      </c>
    </row>
    <row r="55" spans="1:16" ht="54" x14ac:dyDescent="0.25">
      <c r="A55" t="s">
        <v>107</v>
      </c>
      <c r="B55" s="162"/>
      <c r="C55" s="456" t="s">
        <v>1317</v>
      </c>
      <c r="D55" s="104" t="s">
        <v>1398</v>
      </c>
      <c r="E55" s="105" t="s">
        <v>560</v>
      </c>
      <c r="F55" s="163">
        <f>VLOOKUP($A55,data!$A:$BY,69,FALSE)</f>
        <v>39.69</v>
      </c>
      <c r="G55" s="110">
        <f>VLOOKUP($A55,data!$A:$BY,70,FALSE)</f>
        <v>2</v>
      </c>
      <c r="H55" s="111">
        <f>VLOOKUP($A55,data!$A:$BY,71,FALSE)</f>
        <v>34.99</v>
      </c>
      <c r="I55" s="110">
        <f>VLOOKUP($A55,data!$A:$BY,72,FALSE)</f>
        <v>5</v>
      </c>
      <c r="J55" s="111">
        <f>VLOOKUP($A55,data!$A:$BY,73,FALSE)</f>
        <v>33.15</v>
      </c>
      <c r="K55" s="110">
        <f>VLOOKUP($A55,data!$A:$BY,74,FALSE)</f>
        <v>10</v>
      </c>
      <c r="L55" s="111">
        <f>VLOOKUP($A55,data!$A:$BY,75,FALSE)</f>
        <v>31.99</v>
      </c>
      <c r="M55" s="110">
        <f>VLOOKUP($A55,data!$A:$BY,76,FALSE)</f>
        <v>15</v>
      </c>
      <c r="N55" s="111">
        <f>VLOOKUP($A55,data!$A:$BY,77,FALSE)</f>
        <v>30.59</v>
      </c>
      <c r="O55" s="331"/>
      <c r="P55" s="111">
        <f t="shared" si="5"/>
        <v>0</v>
      </c>
    </row>
    <row r="56" spans="1:16" ht="54.75" thickBot="1" x14ac:dyDescent="0.3">
      <c r="A56" t="s">
        <v>106</v>
      </c>
      <c r="B56" s="89"/>
      <c r="C56" s="183" t="s">
        <v>1318</v>
      </c>
      <c r="D56" s="51" t="s">
        <v>1398</v>
      </c>
      <c r="E56" s="52" t="s">
        <v>559</v>
      </c>
      <c r="F56" s="53">
        <f>VLOOKUP($A56,data!$A:$BY,69,FALSE)</f>
        <v>34.79</v>
      </c>
      <c r="G56" s="54">
        <f>VLOOKUP($A56,data!$A:$BY,70,FALSE)</f>
        <v>2</v>
      </c>
      <c r="H56" s="55">
        <f>VLOOKUP($A56,data!$A:$BY,71,FALSE)</f>
        <v>30.75</v>
      </c>
      <c r="I56" s="54">
        <f>VLOOKUP($A56,data!$A:$BY,72,FALSE)</f>
        <v>5</v>
      </c>
      <c r="J56" s="55">
        <f>VLOOKUP($A56,data!$A:$BY,73,FALSE)</f>
        <v>29.15</v>
      </c>
      <c r="K56" s="54">
        <f>VLOOKUP($A56,data!$A:$BY,74,FALSE)</f>
        <v>10</v>
      </c>
      <c r="L56" s="55">
        <f>VLOOKUP($A56,data!$A:$BY,75,FALSE)</f>
        <v>27.99</v>
      </c>
      <c r="M56" s="54">
        <f>VLOOKUP($A56,data!$A:$BY,76,FALSE)</f>
        <v>15</v>
      </c>
      <c r="N56" s="55">
        <f>VLOOKUP($A56,data!$A:$BY,77,FALSE)</f>
        <v>26.65</v>
      </c>
      <c r="O56" s="327"/>
      <c r="P56" s="55">
        <f t="shared" si="5"/>
        <v>0</v>
      </c>
    </row>
    <row r="57" spans="1:16" ht="15.75" thickBot="1" x14ac:dyDescent="0.3">
      <c r="C57" s="182"/>
    </row>
    <row r="58" spans="1:16" ht="16.5" customHeight="1" x14ac:dyDescent="0.25">
      <c r="A58" t="s">
        <v>129</v>
      </c>
      <c r="B58" s="529"/>
      <c r="C58" s="501" t="s">
        <v>1227</v>
      </c>
      <c r="D58" s="39" t="s">
        <v>1220</v>
      </c>
      <c r="E58" s="37" t="s">
        <v>582</v>
      </c>
      <c r="F58" s="107">
        <f>VLOOKUP($A58,data!$A:$BY,69,FALSE)</f>
        <v>35.89</v>
      </c>
      <c r="G58" s="33">
        <f>VLOOKUP($A58,data!$A:$BY,70,FALSE)</f>
        <v>2</v>
      </c>
      <c r="H58" s="34">
        <f>VLOOKUP($A58,data!$A:$BY,71,FALSE)</f>
        <v>34.25</v>
      </c>
      <c r="I58" s="33">
        <f>VLOOKUP($A58,data!$A:$BY,72,FALSE)</f>
        <v>5</v>
      </c>
      <c r="J58" s="34">
        <f>VLOOKUP($A58,data!$A:$BY,73,FALSE)</f>
        <v>32.99</v>
      </c>
      <c r="K58" s="33">
        <f>VLOOKUP($A58,data!$A:$BY,74,FALSE)</f>
        <v>7</v>
      </c>
      <c r="L58" s="34">
        <f>VLOOKUP($A58,data!$A:$BY,75,FALSE)</f>
        <v>30.99</v>
      </c>
      <c r="M58" s="33">
        <f>VLOOKUP($A58,data!$A:$BY,76,FALSE)</f>
        <v>10</v>
      </c>
      <c r="N58" s="34">
        <f>VLOOKUP($A58,data!$A:$BY,77,FALSE)</f>
        <v>29.55</v>
      </c>
      <c r="O58" s="326"/>
      <c r="P58" s="34">
        <f t="shared" ref="P58:P67" si="6">IF(O58=0,0,IF(O58&gt;(M58-1),(N58*O58),IF(O58&gt;(K58-1),(L58*O58),IF(O58&gt;(I58-1),(J58*O58),IF(O58&gt;(G58-1),(H58*O58),F58*O58)))))</f>
        <v>0</v>
      </c>
    </row>
    <row r="59" spans="1:16" ht="16.5" customHeight="1" x14ac:dyDescent="0.25">
      <c r="A59" t="s">
        <v>130</v>
      </c>
      <c r="B59" s="530"/>
      <c r="C59" s="520"/>
      <c r="D59" s="59" t="s">
        <v>1221</v>
      </c>
      <c r="E59" s="60" t="s">
        <v>583</v>
      </c>
      <c r="F59" s="173">
        <f>VLOOKUP($A59,data!$A:$BY,69,FALSE)</f>
        <v>40.99</v>
      </c>
      <c r="G59" s="127">
        <f>VLOOKUP($A59,data!$A:$BY,70,FALSE)</f>
        <v>2</v>
      </c>
      <c r="H59" s="57">
        <f>VLOOKUP($A59,data!$A:$BY,71,FALSE)</f>
        <v>37.99</v>
      </c>
      <c r="I59" s="127">
        <f>VLOOKUP($A59,data!$A:$BY,72,FALSE)</f>
        <v>5</v>
      </c>
      <c r="J59" s="57">
        <f>VLOOKUP($A59,data!$A:$BY,73,FALSE)</f>
        <v>36.49</v>
      </c>
      <c r="K59" s="127">
        <f>VLOOKUP($A59,data!$A:$BY,74,FALSE)</f>
        <v>7</v>
      </c>
      <c r="L59" s="57">
        <f>VLOOKUP($A59,data!$A:$BY,75,FALSE)</f>
        <v>34.99</v>
      </c>
      <c r="M59" s="127">
        <f>VLOOKUP($A59,data!$A:$BY,76,FALSE)</f>
        <v>10</v>
      </c>
      <c r="N59" s="57">
        <f>VLOOKUP($A59,data!$A:$BY,77,FALSE)</f>
        <v>33.69</v>
      </c>
      <c r="O59" s="346"/>
      <c r="P59" s="57">
        <f t="shared" si="6"/>
        <v>0</v>
      </c>
    </row>
    <row r="60" spans="1:16" ht="16.5" customHeight="1" x14ac:dyDescent="0.25">
      <c r="A60" t="s">
        <v>131</v>
      </c>
      <c r="B60" s="551"/>
      <c r="C60" s="549"/>
      <c r="D60" s="104" t="s">
        <v>1222</v>
      </c>
      <c r="E60" s="105" t="s">
        <v>584</v>
      </c>
      <c r="F60" s="108">
        <f>VLOOKUP($A60,data!$A:$BY,69,FALSE)</f>
        <v>49.75</v>
      </c>
      <c r="G60" s="110">
        <f>VLOOKUP($A60,data!$A:$BY,70,FALSE)</f>
        <v>2</v>
      </c>
      <c r="H60" s="111">
        <f>VLOOKUP($A60,data!$A:$BY,71,FALSE)</f>
        <v>45.49</v>
      </c>
      <c r="I60" s="110">
        <f>VLOOKUP($A60,data!$A:$BY,72,FALSE)</f>
        <v>5</v>
      </c>
      <c r="J60" s="111">
        <f>VLOOKUP($A60,data!$A:$BY,73,FALSE)</f>
        <v>43.99</v>
      </c>
      <c r="K60" s="110">
        <f>VLOOKUP($A60,data!$A:$BY,74,FALSE)</f>
        <v>7</v>
      </c>
      <c r="L60" s="111">
        <f>VLOOKUP($A60,data!$A:$BY,75,FALSE)</f>
        <v>42.49</v>
      </c>
      <c r="M60" s="110">
        <f>VLOOKUP($A60,data!$A:$BY,76,FALSE)</f>
        <v>10</v>
      </c>
      <c r="N60" s="111">
        <f>VLOOKUP($A60,data!$A:$BY,77,FALSE)</f>
        <v>40.99</v>
      </c>
      <c r="O60" s="331"/>
      <c r="P60" s="111">
        <f t="shared" si="6"/>
        <v>0</v>
      </c>
    </row>
    <row r="61" spans="1:16" ht="16.5" customHeight="1" x14ac:dyDescent="0.25">
      <c r="A61" t="s">
        <v>126</v>
      </c>
      <c r="B61" s="552"/>
      <c r="C61" s="550" t="s">
        <v>1228</v>
      </c>
      <c r="D61" s="155" t="s">
        <v>1220</v>
      </c>
      <c r="E61" s="157" t="s">
        <v>579</v>
      </c>
      <c r="F61" s="156">
        <f>VLOOKUP($A61,data!$A:$BY,69,FALSE)</f>
        <v>13.39</v>
      </c>
      <c r="G61" s="65">
        <f>VLOOKUP($A61,data!$A:$BY,70,FALSE)</f>
        <v>2</v>
      </c>
      <c r="H61" s="158">
        <f>VLOOKUP($A61,data!$A:$BY,71,FALSE)</f>
        <v>12.49</v>
      </c>
      <c r="I61" s="65">
        <f>VLOOKUP($A61,data!$A:$BY,72,FALSE)</f>
        <v>5</v>
      </c>
      <c r="J61" s="158">
        <f>VLOOKUP($A61,data!$A:$BY,73,FALSE)</f>
        <v>11.99</v>
      </c>
      <c r="K61" s="65">
        <f>VLOOKUP($A61,data!$A:$BY,74,FALSE)</f>
        <v>10</v>
      </c>
      <c r="L61" s="158">
        <f>VLOOKUP($A61,data!$A:$BY,75,FALSE)</f>
        <v>11.45</v>
      </c>
      <c r="M61" s="65">
        <f>VLOOKUP($A61,data!$A:$BY,76,FALSE)</f>
        <v>15</v>
      </c>
      <c r="N61" s="158">
        <f>VLOOKUP($A61,data!$A:$BY,77,FALSE)</f>
        <v>11.05</v>
      </c>
      <c r="O61" s="328"/>
      <c r="P61" s="66">
        <f t="shared" si="6"/>
        <v>0</v>
      </c>
    </row>
    <row r="62" spans="1:16" ht="16.5" customHeight="1" x14ac:dyDescent="0.25">
      <c r="A62" t="s">
        <v>127</v>
      </c>
      <c r="B62" s="530"/>
      <c r="C62" s="547"/>
      <c r="D62" s="104" t="s">
        <v>1221</v>
      </c>
      <c r="E62" s="105" t="s">
        <v>580</v>
      </c>
      <c r="F62" s="163">
        <f>VLOOKUP($A62,data!$A:$BY,69,FALSE)</f>
        <v>22.19</v>
      </c>
      <c r="G62" s="110">
        <f>VLOOKUP($A62,data!$A:$BY,70,FALSE)</f>
        <v>2</v>
      </c>
      <c r="H62" s="111">
        <f>VLOOKUP($A62,data!$A:$BY,71,FALSE)</f>
        <v>20.49</v>
      </c>
      <c r="I62" s="110">
        <f>VLOOKUP($A62,data!$A:$BY,72,FALSE)</f>
        <v>5</v>
      </c>
      <c r="J62" s="111">
        <f>VLOOKUP($A62,data!$A:$BY,73,FALSE)</f>
        <v>19.75</v>
      </c>
      <c r="K62" s="110">
        <f>VLOOKUP($A62,data!$A:$BY,74,FALSE)</f>
        <v>7</v>
      </c>
      <c r="L62" s="111">
        <f>VLOOKUP($A62,data!$A:$BY,75,FALSE)</f>
        <v>19.350000000000001</v>
      </c>
      <c r="M62" s="110">
        <f>VLOOKUP($A62,data!$A:$BY,76,FALSE)</f>
        <v>10</v>
      </c>
      <c r="N62" s="111">
        <f>VLOOKUP($A62,data!$A:$BY,77,FALSE)</f>
        <v>18.29</v>
      </c>
      <c r="O62" s="331"/>
      <c r="P62" s="111">
        <f t="shared" si="6"/>
        <v>0</v>
      </c>
    </row>
    <row r="63" spans="1:16" ht="16.5" customHeight="1" x14ac:dyDescent="0.25">
      <c r="A63" t="s">
        <v>128</v>
      </c>
      <c r="B63" s="551"/>
      <c r="C63" s="548"/>
      <c r="D63" s="59" t="s">
        <v>1222</v>
      </c>
      <c r="E63" s="60" t="s">
        <v>581</v>
      </c>
      <c r="F63" s="173">
        <f>VLOOKUP($A63,data!$A:$BY,69,FALSE)</f>
        <v>29.15</v>
      </c>
      <c r="G63" s="127">
        <f>VLOOKUP($A63,data!$A:$BY,70,FALSE)</f>
        <v>2</v>
      </c>
      <c r="H63" s="57">
        <f>VLOOKUP($A63,data!$A:$BY,71,FALSE)</f>
        <v>27.49</v>
      </c>
      <c r="I63" s="127">
        <f>VLOOKUP($A63,data!$A:$BY,72,FALSE)</f>
        <v>5</v>
      </c>
      <c r="J63" s="57">
        <f>VLOOKUP($A63,data!$A:$BY,73,FALSE)</f>
        <v>26.25</v>
      </c>
      <c r="K63" s="127">
        <f>VLOOKUP($A63,data!$A:$BY,74,FALSE)</f>
        <v>7</v>
      </c>
      <c r="L63" s="57">
        <f>VLOOKUP($A63,data!$A:$BY,75,FALSE)</f>
        <v>25.15</v>
      </c>
      <c r="M63" s="127">
        <f>VLOOKUP($A63,data!$A:$BY,76,FALSE)</f>
        <v>10</v>
      </c>
      <c r="N63" s="57">
        <f>VLOOKUP($A63,data!$A:$BY,77,FALSE)</f>
        <v>23.99</v>
      </c>
      <c r="O63" s="346"/>
      <c r="P63" s="57">
        <f t="shared" si="6"/>
        <v>0</v>
      </c>
    </row>
    <row r="64" spans="1:16" ht="49.5" customHeight="1" x14ac:dyDescent="0.25">
      <c r="A64" t="s">
        <v>132</v>
      </c>
      <c r="B64" s="162"/>
      <c r="C64" s="456" t="s">
        <v>1229</v>
      </c>
      <c r="D64" s="104" t="s">
        <v>1398</v>
      </c>
      <c r="E64" s="105" t="s">
        <v>585</v>
      </c>
      <c r="F64" s="108">
        <f>VLOOKUP($A64,data!$A:$BY,69,FALSE)</f>
        <v>100.35</v>
      </c>
      <c r="G64" s="110">
        <f>VLOOKUP($A64,data!$A:$BY,70,FALSE)</f>
        <v>2</v>
      </c>
      <c r="H64" s="111">
        <f>VLOOKUP($A64,data!$A:$BY,71,FALSE)</f>
        <v>91.25</v>
      </c>
      <c r="I64" s="110">
        <f>VLOOKUP($A64,data!$A:$BY,72,FALSE)</f>
        <v>5</v>
      </c>
      <c r="J64" s="111">
        <f>VLOOKUP($A64,data!$A:$BY,73,FALSE)</f>
        <v>87.99</v>
      </c>
      <c r="K64" s="110">
        <f>VLOOKUP($A64,data!$A:$BY,74,FALSE)</f>
        <v>7</v>
      </c>
      <c r="L64" s="111">
        <f>VLOOKUP($A64,data!$A:$BY,75,FALSE)</f>
        <v>85.15</v>
      </c>
      <c r="M64" s="110">
        <f>VLOOKUP($A64,data!$A:$BY,76,FALSE)</f>
        <v>10</v>
      </c>
      <c r="N64" s="111">
        <f>VLOOKUP($A64,data!$A:$BY,77,FALSE)</f>
        <v>82.65</v>
      </c>
      <c r="O64" s="331"/>
      <c r="P64" s="111">
        <f t="shared" si="6"/>
        <v>0</v>
      </c>
    </row>
    <row r="65" spans="1:16" ht="54" x14ac:dyDescent="0.25">
      <c r="A65" t="s">
        <v>134</v>
      </c>
      <c r="B65" s="86"/>
      <c r="C65" s="454" t="s">
        <v>1230</v>
      </c>
      <c r="D65" s="155" t="s">
        <v>1398</v>
      </c>
      <c r="E65" s="157" t="s">
        <v>587</v>
      </c>
      <c r="F65" s="156">
        <f>VLOOKUP($A65,data!$A:$BY,69,FALSE)</f>
        <v>55.55</v>
      </c>
      <c r="G65" s="65">
        <f>VLOOKUP($A65,data!$A:$BY,70,FALSE)</f>
        <v>2</v>
      </c>
      <c r="H65" s="158">
        <f>VLOOKUP($A65,data!$A:$BY,71,FALSE)</f>
        <v>52.25</v>
      </c>
      <c r="I65" s="65">
        <f>VLOOKUP($A65,data!$A:$BY,72,FALSE)</f>
        <v>5</v>
      </c>
      <c r="J65" s="158">
        <f>VLOOKUP($A65,data!$A:$BY,73,FALSE)</f>
        <v>49.99</v>
      </c>
      <c r="K65" s="65">
        <f>VLOOKUP($A65,data!$A:$BY,74,FALSE)</f>
        <v>7</v>
      </c>
      <c r="L65" s="158">
        <f>VLOOKUP($A65,data!$A:$BY,75,FALSE)</f>
        <v>47.49</v>
      </c>
      <c r="M65" s="65">
        <f>VLOOKUP($A65,data!$A:$BY,76,FALSE)</f>
        <v>10</v>
      </c>
      <c r="N65" s="158">
        <f>VLOOKUP($A65,data!$A:$BY,77,FALSE)</f>
        <v>45.75</v>
      </c>
      <c r="O65" s="328"/>
      <c r="P65" s="66">
        <f t="shared" si="6"/>
        <v>0</v>
      </c>
    </row>
    <row r="66" spans="1:16" ht="54" x14ac:dyDescent="0.25">
      <c r="A66" t="s">
        <v>133</v>
      </c>
      <c r="B66" s="162"/>
      <c r="C66" s="456" t="s">
        <v>1231</v>
      </c>
      <c r="D66" s="104" t="s">
        <v>1398</v>
      </c>
      <c r="E66" s="105" t="s">
        <v>586</v>
      </c>
      <c r="F66" s="163">
        <f>VLOOKUP($A66,data!$A:$BY,69,FALSE)</f>
        <v>43.25</v>
      </c>
      <c r="G66" s="110">
        <f>VLOOKUP($A66,data!$A:$BY,70,FALSE)</f>
        <v>2</v>
      </c>
      <c r="H66" s="111">
        <f>VLOOKUP($A66,data!$A:$BY,71,FALSE)</f>
        <v>39.045161290000003</v>
      </c>
      <c r="I66" s="110">
        <f>VLOOKUP($A66,data!$A:$BY,72,FALSE)</f>
        <v>5</v>
      </c>
      <c r="J66" s="111">
        <f>VLOOKUP($A66,data!$A:$BY,73,FALSE)</f>
        <v>36.678787880000002</v>
      </c>
      <c r="K66" s="110">
        <f>VLOOKUP($A66,data!$A:$BY,74,FALSE)</f>
        <v>7</v>
      </c>
      <c r="L66" s="111">
        <f>VLOOKUP($A66,data!$A:$BY,75,FALSE)</f>
        <v>35.6</v>
      </c>
      <c r="M66" s="110">
        <f>VLOOKUP($A66,data!$A:$BY,76,FALSE)</f>
        <v>10</v>
      </c>
      <c r="N66" s="111">
        <f>VLOOKUP($A66,data!$A:$BY,77,FALSE)</f>
        <v>35.65</v>
      </c>
      <c r="O66" s="331"/>
      <c r="P66" s="111">
        <f t="shared" si="6"/>
        <v>0</v>
      </c>
    </row>
    <row r="67" spans="1:16" ht="49.5" customHeight="1" thickBot="1" x14ac:dyDescent="0.3">
      <c r="A67" t="s">
        <v>135</v>
      </c>
      <c r="B67" s="89"/>
      <c r="C67" s="183" t="s">
        <v>1232</v>
      </c>
      <c r="D67" s="51" t="s">
        <v>1398</v>
      </c>
      <c r="E67" s="52" t="s">
        <v>588</v>
      </c>
      <c r="F67" s="53">
        <f>VLOOKUP($A67,data!$A:$BY,69,FALSE)</f>
        <v>49.05</v>
      </c>
      <c r="G67" s="54">
        <f>VLOOKUP($A67,data!$A:$BY,70,FALSE)</f>
        <v>2</v>
      </c>
      <c r="H67" s="55">
        <f>VLOOKUP($A67,data!$A:$BY,71,FALSE)</f>
        <v>45.49</v>
      </c>
      <c r="I67" s="54">
        <f>VLOOKUP($A67,data!$A:$BY,72,FALSE)</f>
        <v>5</v>
      </c>
      <c r="J67" s="55">
        <f>VLOOKUP($A67,data!$A:$BY,73,FALSE)</f>
        <v>42.99</v>
      </c>
      <c r="K67" s="54">
        <f>VLOOKUP($A67,data!$A:$BY,74,FALSE)</f>
        <v>7</v>
      </c>
      <c r="L67" s="55">
        <f>VLOOKUP($A67,data!$A:$BY,75,FALSE)</f>
        <v>41.65</v>
      </c>
      <c r="M67" s="54">
        <f>VLOOKUP($A67,data!$A:$BY,76,FALSE)</f>
        <v>10</v>
      </c>
      <c r="N67" s="55">
        <f>VLOOKUP($A67,data!$A:$BY,77,FALSE)</f>
        <v>40.39</v>
      </c>
      <c r="O67" s="327"/>
      <c r="P67" s="55">
        <f t="shared" si="6"/>
        <v>0</v>
      </c>
    </row>
  </sheetData>
  <sheetProtection algorithmName="SHA-512" hashValue="O6uwHv5OLQ/oo5QRa+fPAV/mUxXNgTnXonW//R8KsKQXNVtFHh9jhlUmBFciByrP/qmSFwMFvh26CnH2UBH15Q==" saltValue="BdPWZ8lVbl1lj0BZtj+kHA==" spinCount="100000" sheet="1" objects="1" scenarios="1" selectLockedCells="1"/>
  <mergeCells count="19">
    <mergeCell ref="B5:B6"/>
    <mergeCell ref="C42:C46"/>
    <mergeCell ref="C47:C49"/>
    <mergeCell ref="C61:C63"/>
    <mergeCell ref="C58:C60"/>
    <mergeCell ref="B58:B60"/>
    <mergeCell ref="B61:B63"/>
    <mergeCell ref="B47:B49"/>
    <mergeCell ref="B42:B46"/>
    <mergeCell ref="C5:C6"/>
    <mergeCell ref="C8:C9"/>
    <mergeCell ref="O3:O4"/>
    <mergeCell ref="P3:P4"/>
    <mergeCell ref="B3:E3"/>
    <mergeCell ref="F3:F4"/>
    <mergeCell ref="G3:H3"/>
    <mergeCell ref="I3:J3"/>
    <mergeCell ref="K3:L3"/>
    <mergeCell ref="M3:N3"/>
  </mergeCells>
  <dataValidations count="1">
    <dataValidation type="whole" operator="greaterThan" allowBlank="1" showInputMessage="1" showErrorMessage="1" sqref="O5:O6 O8:O9 O11:O12 O14:O21 O23:O37 O39:O40 O42:O56 O58:O67">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rowBreaks count="1" manualBreakCount="1">
    <brk id="4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GridLines="0" showRowColHeaders="0" view="pageBreakPreview" topLeftCell="B1" zoomScaleNormal="100" zoomScaleSheetLayoutView="100" workbookViewId="0">
      <selection activeCell="C5" sqref="C5:E5"/>
    </sheetView>
  </sheetViews>
  <sheetFormatPr defaultRowHeight="15" x14ac:dyDescent="0.25"/>
  <cols>
    <col min="1" max="1" width="9.140625" hidden="1" customWidth="1"/>
    <col min="2" max="2" width="10.85546875" customWidth="1"/>
    <col min="3" max="3" width="34.28515625" customWidth="1"/>
    <col min="4" max="4" width="7.85546875" bestFit="1" customWidth="1"/>
    <col min="5" max="5" width="15" bestFit="1" customWidth="1"/>
    <col min="6" max="6" width="11.85546875" style="3" bestFit="1" customWidth="1"/>
    <col min="7" max="7" width="4.42578125" style="4" bestFit="1" customWidth="1"/>
    <col min="8" max="8" width="6.140625" style="3" bestFit="1" customWidth="1"/>
    <col min="9" max="9" width="4.42578125" style="4" bestFit="1" customWidth="1"/>
    <col min="10" max="10" width="6.140625" style="3" bestFit="1" customWidth="1"/>
    <col min="11" max="11" width="4.42578125" style="4" bestFit="1" customWidth="1"/>
    <col min="12" max="12" width="6.140625" style="3" bestFit="1" customWidth="1"/>
    <col min="13" max="13" width="4.42578125" style="4" bestFit="1" customWidth="1"/>
    <col min="14" max="14" width="6.140625" style="3" bestFit="1" customWidth="1"/>
    <col min="15" max="15" width="8" customWidth="1"/>
    <col min="16" max="20" width="9.140625" customWidth="1"/>
  </cols>
  <sheetData>
    <row r="1" spans="1:16" ht="16.5" x14ac:dyDescent="0.25">
      <c r="A1" s="325">
        <f>SUM(P5:P24)</f>
        <v>0</v>
      </c>
      <c r="B1" s="11" t="s">
        <v>1319</v>
      </c>
      <c r="C1" s="10"/>
    </row>
    <row r="2" spans="1:16" ht="15.75" thickBot="1" x14ac:dyDescent="0.3">
      <c r="A2" s="321">
        <f>SUM(O5:O24)</f>
        <v>0</v>
      </c>
      <c r="B2" s="2"/>
    </row>
    <row r="3" spans="1:16" x14ac:dyDescent="0.25">
      <c r="B3" s="505" t="s">
        <v>1035</v>
      </c>
      <c r="C3" s="506"/>
      <c r="D3" s="506"/>
      <c r="E3" s="507"/>
      <c r="F3" s="512" t="s">
        <v>1029</v>
      </c>
      <c r="G3" s="505" t="s">
        <v>1030</v>
      </c>
      <c r="H3" s="507"/>
      <c r="I3" s="505" t="s">
        <v>1032</v>
      </c>
      <c r="J3" s="507"/>
      <c r="K3" s="505" t="s">
        <v>1033</v>
      </c>
      <c r="L3" s="507"/>
      <c r="M3" s="505" t="s">
        <v>1034</v>
      </c>
      <c r="N3" s="507"/>
      <c r="O3" s="508" t="s">
        <v>1037</v>
      </c>
      <c r="P3" s="510" t="s">
        <v>1038</v>
      </c>
    </row>
    <row r="4" spans="1:16" ht="15.75" thickBot="1" x14ac:dyDescent="0.3">
      <c r="B4" s="141" t="s">
        <v>1026</v>
      </c>
      <c r="C4" s="142" t="s">
        <v>1012</v>
      </c>
      <c r="D4" s="142" t="s">
        <v>1036</v>
      </c>
      <c r="E4" s="143" t="s">
        <v>1027</v>
      </c>
      <c r="F4" s="513" t="s">
        <v>1028</v>
      </c>
      <c r="G4" s="151" t="s">
        <v>1031</v>
      </c>
      <c r="H4" s="152" t="s">
        <v>1028</v>
      </c>
      <c r="I4" s="151" t="s">
        <v>1031</v>
      </c>
      <c r="J4" s="152" t="s">
        <v>1028</v>
      </c>
      <c r="K4" s="151" t="s">
        <v>1031</v>
      </c>
      <c r="L4" s="152" t="s">
        <v>1028</v>
      </c>
      <c r="M4" s="151" t="s">
        <v>1031</v>
      </c>
      <c r="N4" s="153" t="s">
        <v>1028</v>
      </c>
      <c r="O4" s="509"/>
      <c r="P4" s="511"/>
    </row>
    <row r="5" spans="1:16" ht="49.5" customHeight="1" x14ac:dyDescent="0.25">
      <c r="A5" t="s">
        <v>44</v>
      </c>
      <c r="B5" s="88"/>
      <c r="C5" s="194" t="s">
        <v>1178</v>
      </c>
      <c r="D5" s="39"/>
      <c r="E5" s="37" t="s">
        <v>636</v>
      </c>
      <c r="F5" s="32">
        <f>VLOOKUP($A5,data!$A:$BY,69,FALSE)</f>
        <v>4.99</v>
      </c>
      <c r="G5" s="33">
        <f>VLOOKUP($A5,data!$A:$BY,70,FALSE)</f>
        <v>10</v>
      </c>
      <c r="H5" s="35">
        <f>VLOOKUP($A5,data!$A:$BY,71,FALSE)</f>
        <v>4.75</v>
      </c>
      <c r="I5" s="33">
        <f>VLOOKUP($A5,data!$A:$BY,72,FALSE)</f>
        <v>20</v>
      </c>
      <c r="J5" s="35">
        <f>VLOOKUP($A5,data!$A:$BY,73,FALSE)</f>
        <v>4.49</v>
      </c>
      <c r="K5" s="33">
        <f>VLOOKUP($A5,data!$A:$BY,74,FALSE)</f>
        <v>30</v>
      </c>
      <c r="L5" s="35">
        <f>VLOOKUP($A5,data!$A:$BY,75,FALSE)</f>
        <v>4.25</v>
      </c>
      <c r="M5" s="33">
        <f>VLOOKUP($A5,data!$A:$BY,76,FALSE)</f>
        <v>50</v>
      </c>
      <c r="N5" s="35">
        <f>VLOOKUP($A5,data!$A:$BY,77,FALSE)</f>
        <v>3.89</v>
      </c>
      <c r="O5" s="326"/>
      <c r="P5" s="34">
        <f>IF(O5=0,0,IF(O5&gt;(M5-1),(N5*O5),IF(O5&gt;(K5-1),(L5*O5),IF(O5&gt;(I5-1),(J5*O5),IF(O5&gt;(G5-1),(H5*O5),F5*O5)))))</f>
        <v>0</v>
      </c>
    </row>
    <row r="6" spans="1:16" ht="49.5" customHeight="1" x14ac:dyDescent="0.25">
      <c r="A6" t="s">
        <v>45</v>
      </c>
      <c r="B6" s="162"/>
      <c r="C6" s="149" t="s">
        <v>1179</v>
      </c>
      <c r="D6" s="121"/>
      <c r="E6" s="122" t="s">
        <v>631</v>
      </c>
      <c r="F6" s="64">
        <f>VLOOKUP($A6,data!$A:$BY,69,FALSE)</f>
        <v>6.99</v>
      </c>
      <c r="G6" s="65">
        <f>VLOOKUP($A6,data!$A:$BY,70,FALSE)</f>
        <v>3</v>
      </c>
      <c r="H6" s="158">
        <f>VLOOKUP($A6,data!$A:$BY,71,FALSE)</f>
        <v>5.69</v>
      </c>
      <c r="I6" s="65">
        <f>VLOOKUP($A6,data!$A:$BY,72,FALSE)</f>
        <v>5</v>
      </c>
      <c r="J6" s="158">
        <f>VLOOKUP($A6,data!$A:$BY,73,FALSE)</f>
        <v>5.35</v>
      </c>
      <c r="K6" s="65">
        <f>VLOOKUP($A6,data!$A:$BY,74,FALSE)</f>
        <v>10</v>
      </c>
      <c r="L6" s="158">
        <f>VLOOKUP($A6,data!$A:$BY,75,FALSE)</f>
        <v>4.99</v>
      </c>
      <c r="M6" s="65">
        <f>VLOOKUP($A6,data!$A:$BY,76,FALSE)</f>
        <v>10</v>
      </c>
      <c r="N6" s="158">
        <f>VLOOKUP($A6,data!$A:$BY,77,FALSE)</f>
        <v>4.99</v>
      </c>
      <c r="O6" s="328"/>
      <c r="P6" s="66">
        <f>IF(O6=0,0,IF(O6&gt;(M6-1),(N6*O6),IF(O6&gt;(K6-1),(L6*O6),IF(O6&gt;(I6-1),(J6*O6),IF(O6&gt;(G6-1),(H6*O6),F6*O6)))))</f>
        <v>0</v>
      </c>
    </row>
    <row r="7" spans="1:16" ht="49.5" customHeight="1" x14ac:dyDescent="0.25">
      <c r="A7" t="s">
        <v>46</v>
      </c>
      <c r="B7" s="162"/>
      <c r="C7" s="218" t="s">
        <v>1180</v>
      </c>
      <c r="D7" s="104"/>
      <c r="E7" s="105" t="s">
        <v>632</v>
      </c>
      <c r="F7" s="163">
        <f>VLOOKUP($A7,data!$A:$BY,69,FALSE)</f>
        <v>3.49</v>
      </c>
      <c r="G7" s="110">
        <f>VLOOKUP($A7,data!$A:$BY,70,FALSE)</f>
        <v>3</v>
      </c>
      <c r="H7" s="109">
        <f>VLOOKUP($A7,data!$A:$BY,71,FALSE)</f>
        <v>2.79</v>
      </c>
      <c r="I7" s="110">
        <f>VLOOKUP($A7,data!$A:$BY,72,FALSE)</f>
        <v>5</v>
      </c>
      <c r="J7" s="109">
        <f>VLOOKUP($A7,data!$A:$BY,73,FALSE)</f>
        <v>2.4900000000000002</v>
      </c>
      <c r="K7" s="110">
        <f>VLOOKUP($A7,data!$A:$BY,74,FALSE)</f>
        <v>10</v>
      </c>
      <c r="L7" s="109">
        <f>VLOOKUP($A7,data!$A:$BY,75,FALSE)</f>
        <v>1.89</v>
      </c>
      <c r="M7" s="110">
        <f>VLOOKUP($A7,data!$A:$BY,76,FALSE)</f>
        <v>15</v>
      </c>
      <c r="N7" s="109">
        <f>VLOOKUP($A7,data!$A:$BY,77,FALSE)</f>
        <v>1.79</v>
      </c>
      <c r="O7" s="331"/>
      <c r="P7" s="111">
        <f>IF(O7=0,0,IF(O7&gt;(M7-1),(N7*O7),IF(O7&gt;(K7-1),(L7*O7),IF(O7&gt;(I7-1),(J7*O7),IF(O7&gt;(G7-1),(H7*O7),F7*O7)))))</f>
        <v>0</v>
      </c>
    </row>
    <row r="8" spans="1:16" ht="49.5" customHeight="1" thickBot="1" x14ac:dyDescent="0.3">
      <c r="A8" t="s">
        <v>47</v>
      </c>
      <c r="B8" s="89"/>
      <c r="C8" s="91" t="s">
        <v>1181</v>
      </c>
      <c r="D8" s="51"/>
      <c r="E8" s="52" t="s">
        <v>635</v>
      </c>
      <c r="F8" s="53">
        <f>VLOOKUP($A8,data!$A:$BY,69,FALSE)</f>
        <v>3.49</v>
      </c>
      <c r="G8" s="54">
        <f>VLOOKUP($A8,data!$A:$BY,70,FALSE)</f>
        <v>3</v>
      </c>
      <c r="H8" s="58">
        <f>VLOOKUP($A8,data!$A:$BY,71,FALSE)</f>
        <v>2.79</v>
      </c>
      <c r="I8" s="54">
        <f>VLOOKUP($A8,data!$A:$BY,72,FALSE)</f>
        <v>5</v>
      </c>
      <c r="J8" s="58">
        <f>VLOOKUP($A8,data!$A:$BY,73,FALSE)</f>
        <v>2.4900000000000002</v>
      </c>
      <c r="K8" s="54">
        <f>VLOOKUP($A8,data!$A:$BY,74,FALSE)</f>
        <v>10</v>
      </c>
      <c r="L8" s="58">
        <f>VLOOKUP($A8,data!$A:$BY,75,FALSE)</f>
        <v>1.89</v>
      </c>
      <c r="M8" s="54">
        <f>VLOOKUP($A8,data!$A:$BY,76,FALSE)</f>
        <v>15</v>
      </c>
      <c r="N8" s="58">
        <f>VLOOKUP($A8,data!$A:$BY,77,FALSE)</f>
        <v>1.79</v>
      </c>
      <c r="O8" s="327"/>
      <c r="P8" s="55">
        <f>IF(O8=0,0,IF(O8&gt;(M8-1),(N8*O8),IF(O8&gt;(K8-1),(L8*O8),IF(O8&gt;(I8-1),(J8*O8),IF(O8&gt;(G8-1),(H8*O8),F8*O8)))))</f>
        <v>0</v>
      </c>
    </row>
    <row r="9" spans="1:16" ht="15.75" thickBot="1" x14ac:dyDescent="0.3">
      <c r="B9" s="145"/>
      <c r="C9" s="146"/>
      <c r="D9" s="147"/>
      <c r="E9" s="147"/>
      <c r="F9" s="64"/>
      <c r="G9" s="148"/>
      <c r="H9" s="64"/>
      <c r="I9" s="148"/>
      <c r="J9" s="64"/>
      <c r="K9" s="148"/>
      <c r="L9" s="64"/>
      <c r="M9" s="148"/>
      <c r="N9" s="64"/>
      <c r="O9" s="147"/>
      <c r="P9" s="64"/>
    </row>
    <row r="10" spans="1:16" ht="49.5" customHeight="1" x14ac:dyDescent="0.25">
      <c r="A10" t="s">
        <v>43</v>
      </c>
      <c r="B10" s="88"/>
      <c r="C10" s="217" t="s">
        <v>1182</v>
      </c>
      <c r="D10" s="39"/>
      <c r="E10" s="97" t="s">
        <v>633</v>
      </c>
      <c r="F10" s="107">
        <f>VLOOKUP($A10,data!$A:$BY,69,FALSE)</f>
        <v>9.85</v>
      </c>
      <c r="G10" s="33">
        <f>VLOOKUP($A10,data!$A:$BY,70,FALSE)</f>
        <v>5</v>
      </c>
      <c r="H10" s="35">
        <f>VLOOKUP($A10,data!$A:$BY,71,FALSE)</f>
        <v>9.25</v>
      </c>
      <c r="I10" s="33">
        <f>VLOOKUP($A10,data!$A:$BY,72,FALSE)</f>
        <v>10</v>
      </c>
      <c r="J10" s="35">
        <f>VLOOKUP($A10,data!$A:$BY,73,FALSE)</f>
        <v>8.85</v>
      </c>
      <c r="K10" s="33">
        <f>VLOOKUP($A10,data!$A:$BY,74,FALSE)</f>
        <v>15</v>
      </c>
      <c r="L10" s="35">
        <f>VLOOKUP($A10,data!$A:$BY,75,FALSE)</f>
        <v>7.99</v>
      </c>
      <c r="M10" s="33">
        <f>VLOOKUP($A10,data!$A:$BY,76,FALSE)</f>
        <v>25</v>
      </c>
      <c r="N10" s="35">
        <f>VLOOKUP($A10,data!$A:$BY,77,FALSE)</f>
        <v>6.99</v>
      </c>
      <c r="O10" s="326"/>
      <c r="P10" s="34">
        <f>IF(O10=0,0,IF(O10&gt;(M10-1),(N10*O10),IF(O10&gt;(K10-1),(L10*O10),IF(O10&gt;(I10-1),(J10*O10),IF(O10&gt;(G10-1),(H10*O10),F10*O10)))))</f>
        <v>0</v>
      </c>
    </row>
    <row r="11" spans="1:16" ht="49.5" customHeight="1" thickBot="1" x14ac:dyDescent="0.3">
      <c r="A11" t="s">
        <v>51</v>
      </c>
      <c r="B11" s="89"/>
      <c r="C11" s="91" t="s">
        <v>1183</v>
      </c>
      <c r="D11" s="51"/>
      <c r="E11" s="150" t="s">
        <v>634</v>
      </c>
      <c r="F11" s="126">
        <f>VLOOKUP($A11,data!$A:$BY,69,FALSE)</f>
        <v>4.25</v>
      </c>
      <c r="G11" s="54">
        <f>VLOOKUP($A11,data!$A:$BY,70,FALSE)</f>
        <v>3</v>
      </c>
      <c r="H11" s="58">
        <f>VLOOKUP($A11,data!$A:$BY,71,FALSE)</f>
        <v>3.99</v>
      </c>
      <c r="I11" s="54">
        <f>VLOOKUP($A11,data!$A:$BY,72,FALSE)</f>
        <v>5</v>
      </c>
      <c r="J11" s="58">
        <f>VLOOKUP($A11,data!$A:$BY,73,FALSE)</f>
        <v>3.75</v>
      </c>
      <c r="K11" s="54">
        <f>VLOOKUP($A11,data!$A:$BY,74,FALSE)</f>
        <v>10</v>
      </c>
      <c r="L11" s="58">
        <f>VLOOKUP($A11,data!$A:$BY,75,FALSE)</f>
        <v>3.25</v>
      </c>
      <c r="M11" s="54">
        <f>VLOOKUP($A11,data!$A:$BY,76,FALSE)</f>
        <v>15</v>
      </c>
      <c r="N11" s="58">
        <f>VLOOKUP($A11,data!$A:$BY,77,FALSE)</f>
        <v>3.09</v>
      </c>
      <c r="O11" s="327"/>
      <c r="P11" s="55">
        <f>IF(O11=0,0,IF(O11&gt;(M11-1),(N11*O11),IF(O11&gt;(K11-1),(L11*O11),IF(O11&gt;(I11-1),(J11*O11),IF(O11&gt;(G11-1),(H11*O11),F11*O11)))))</f>
        <v>0</v>
      </c>
    </row>
    <row r="12" spans="1:16" ht="15.75" thickBot="1" x14ac:dyDescent="0.3">
      <c r="B12" s="145"/>
      <c r="C12" s="146"/>
      <c r="D12" s="147"/>
      <c r="E12" s="147"/>
      <c r="F12" s="64"/>
      <c r="G12" s="148"/>
      <c r="H12" s="64"/>
      <c r="I12" s="148"/>
      <c r="J12" s="64"/>
      <c r="K12" s="148"/>
      <c r="L12" s="64"/>
      <c r="M12" s="148"/>
      <c r="N12" s="64"/>
      <c r="O12" s="147"/>
      <c r="P12" s="64"/>
    </row>
    <row r="13" spans="1:16" ht="49.5" customHeight="1" x14ac:dyDescent="0.25">
      <c r="A13" t="s">
        <v>49</v>
      </c>
      <c r="B13" s="88"/>
      <c r="C13" s="223" t="s">
        <v>1184</v>
      </c>
      <c r="D13" s="224"/>
      <c r="E13" s="225" t="s">
        <v>503</v>
      </c>
      <c r="F13" s="32">
        <f>VLOOKUP($A13,data!$A:$BY,69,FALSE)</f>
        <v>10.85</v>
      </c>
      <c r="G13" s="33">
        <f>VLOOKUP($A13,data!$A:$BY,70,FALSE)</f>
        <v>8</v>
      </c>
      <c r="H13" s="34">
        <f>VLOOKUP($A13,data!$A:$BY,71,FALSE)</f>
        <v>10.79</v>
      </c>
      <c r="I13" s="33">
        <f>VLOOKUP($A13,data!$A:$BY,72,FALSE)</f>
        <v>15</v>
      </c>
      <c r="J13" s="34">
        <f>VLOOKUP($A13,data!$A:$BY,73,FALSE)</f>
        <v>10.59</v>
      </c>
      <c r="K13" s="33">
        <f>VLOOKUP($A13,data!$A:$BY,74,FALSE)</f>
        <v>15</v>
      </c>
      <c r="L13" s="34">
        <f>VLOOKUP($A13,data!$A:$BY,75,FALSE)</f>
        <v>10.59</v>
      </c>
      <c r="M13" s="33">
        <f>VLOOKUP($A13,data!$A:$BY,76,FALSE)</f>
        <v>15</v>
      </c>
      <c r="N13" s="34">
        <f>VLOOKUP($A13,data!$A:$BY,77,FALSE)</f>
        <v>10.59</v>
      </c>
      <c r="O13" s="326"/>
      <c r="P13" s="34">
        <f>IF(O13=0,0,IF(O13&gt;(M13-1),(N13*O13),IF(O13&gt;(K13-1),(L13*O13),IF(O13&gt;(I13-1),(J13*O13),IF(O13&gt;(G13-1),(H13*O13),F13*O13)))))</f>
        <v>0</v>
      </c>
    </row>
    <row r="14" spans="1:16" ht="49.5" customHeight="1" x14ac:dyDescent="0.25">
      <c r="A14" t="s">
        <v>48</v>
      </c>
      <c r="B14" s="162"/>
      <c r="C14" s="188" t="s">
        <v>1185</v>
      </c>
      <c r="D14" s="187"/>
      <c r="E14" s="189" t="s">
        <v>502</v>
      </c>
      <c r="F14" s="64">
        <f>VLOOKUP($A14,data!$A:$BY,69,FALSE)</f>
        <v>4.99</v>
      </c>
      <c r="G14" s="65">
        <f>VLOOKUP($A14,data!$A:$BY,70,FALSE)</f>
        <v>3</v>
      </c>
      <c r="H14" s="66">
        <f>VLOOKUP($A14,data!$A:$BY,71,FALSE)</f>
        <v>4.29</v>
      </c>
      <c r="I14" s="65">
        <f>VLOOKUP($A14,data!$A:$BY,72,FALSE)</f>
        <v>5</v>
      </c>
      <c r="J14" s="66">
        <f>VLOOKUP($A14,data!$A:$BY,73,FALSE)</f>
        <v>3.99</v>
      </c>
      <c r="K14" s="65">
        <f>VLOOKUP($A14,data!$A:$BY,74,FALSE)</f>
        <v>10</v>
      </c>
      <c r="L14" s="66">
        <f>VLOOKUP($A14,data!$A:$BY,75,FALSE)</f>
        <v>3.09</v>
      </c>
      <c r="M14" s="65">
        <f>VLOOKUP($A14,data!$A:$BY,76,FALSE)</f>
        <v>10</v>
      </c>
      <c r="N14" s="66">
        <f>VLOOKUP($A14,data!$A:$BY,77,FALSE)</f>
        <v>3.09</v>
      </c>
      <c r="O14" s="328"/>
      <c r="P14" s="66">
        <f>IF(O14=0,0,IF(O14&gt;(M14-1),(N14*O14),IF(O14&gt;(K14-1),(L14*O14),IF(O14&gt;(I14-1),(J14*O14),IF(O14&gt;(G14-1),(H14*O14),F14*O14)))))</f>
        <v>0</v>
      </c>
    </row>
    <row r="15" spans="1:16" ht="49.5" customHeight="1" thickBot="1" x14ac:dyDescent="0.3">
      <c r="A15" t="s">
        <v>50</v>
      </c>
      <c r="B15" s="89"/>
      <c r="C15" s="226" t="s">
        <v>1186</v>
      </c>
      <c r="D15" s="227"/>
      <c r="E15" s="228" t="s">
        <v>504</v>
      </c>
      <c r="F15" s="160">
        <f>VLOOKUP($A15,data!$A:$BY,69,FALSE)</f>
        <v>8.99</v>
      </c>
      <c r="G15" s="112">
        <f>VLOOKUP($A15,data!$A:$BY,70,FALSE)</f>
        <v>3</v>
      </c>
      <c r="H15" s="113">
        <f>VLOOKUP($A15,data!$A:$BY,71,FALSE)</f>
        <v>7.49</v>
      </c>
      <c r="I15" s="112">
        <f>VLOOKUP($A15,data!$A:$BY,72,FALSE)</f>
        <v>6</v>
      </c>
      <c r="J15" s="113">
        <f>VLOOKUP($A15,data!$A:$BY,73,FALSE)</f>
        <v>6.99</v>
      </c>
      <c r="K15" s="112">
        <f>VLOOKUP($A15,data!$A:$BY,74,FALSE)</f>
        <v>8</v>
      </c>
      <c r="L15" s="113">
        <f>VLOOKUP($A15,data!$A:$BY,75,FALSE)</f>
        <v>6.09</v>
      </c>
      <c r="M15" s="112">
        <f>VLOOKUP($A15,data!$A:$BY,76,FALSE)</f>
        <v>12</v>
      </c>
      <c r="N15" s="113">
        <f>VLOOKUP($A15,data!$A:$BY,77,FALSE)</f>
        <v>5.25</v>
      </c>
      <c r="O15" s="329"/>
      <c r="P15" s="113">
        <f>IF(O15=0,0,IF(O15&gt;(M15-1),(N15*O15),IF(O15&gt;(K15-1),(L15*O15),IF(O15&gt;(I15-1),(J15*O15),IF(O15&gt;(G15-1),(H15*O15),F15*O15)))))</f>
        <v>0</v>
      </c>
    </row>
    <row r="16" spans="1:16" ht="15.75" thickBot="1" x14ac:dyDescent="0.3">
      <c r="B16" s="145"/>
      <c r="C16" s="146"/>
      <c r="D16" s="147"/>
      <c r="E16" s="147"/>
      <c r="F16" s="64"/>
      <c r="G16" s="148"/>
      <c r="H16" s="64"/>
      <c r="I16" s="148"/>
      <c r="J16" s="64"/>
      <c r="K16" s="148"/>
      <c r="L16" s="64"/>
      <c r="M16" s="148"/>
      <c r="N16" s="64"/>
      <c r="O16" s="147"/>
      <c r="P16" s="64"/>
    </row>
    <row r="17" spans="1:16" ht="49.5" customHeight="1" x14ac:dyDescent="0.25">
      <c r="A17" t="s">
        <v>52</v>
      </c>
      <c r="B17" s="85"/>
      <c r="C17" s="217" t="s">
        <v>1188</v>
      </c>
      <c r="D17" s="39"/>
      <c r="E17" s="37" t="s">
        <v>505</v>
      </c>
      <c r="F17" s="107">
        <f>VLOOKUP($A17,data!$A:$BY,69,FALSE)</f>
        <v>43.945374549999997</v>
      </c>
      <c r="G17" s="33">
        <f>VLOOKUP($A17,data!$A:$BY,70,FALSE)</f>
        <v>3</v>
      </c>
      <c r="H17" s="35">
        <f>VLOOKUP($A17,data!$A:$BY,71,FALSE)</f>
        <v>41.747556359999997</v>
      </c>
      <c r="I17" s="33">
        <f>VLOOKUP($A17,data!$A:$BY,72,FALSE)</f>
        <v>5</v>
      </c>
      <c r="J17" s="35">
        <f>VLOOKUP($A17,data!$A:$BY,73,FALSE)</f>
        <v>40.099192729999999</v>
      </c>
      <c r="K17" s="33">
        <f>VLOOKUP($A17,data!$A:$BY,74,FALSE)</f>
        <v>8</v>
      </c>
      <c r="L17" s="35">
        <f>VLOOKUP($A17,data!$A:$BY,75,FALSE)</f>
        <v>37.90137455</v>
      </c>
      <c r="M17" s="33">
        <f>VLOOKUP($A17,data!$A:$BY,76,FALSE)</f>
        <v>12</v>
      </c>
      <c r="N17" s="35">
        <f>VLOOKUP($A17,data!$A:$BY,77,FALSE)</f>
        <v>36.25301091</v>
      </c>
      <c r="O17" s="326"/>
      <c r="P17" s="34">
        <f t="shared" ref="P17:P24" si="0">IF(O17=0,0,IF(O17&gt;(M17-1),(N17*O17),IF(O17&gt;(K17-1),(L17*O17),IF(O17&gt;(I17-1),(J17*O17),IF(O17&gt;(G17-1),(H17*O17),F17*O17)))))</f>
        <v>0</v>
      </c>
    </row>
    <row r="18" spans="1:16" ht="49.5" customHeight="1" x14ac:dyDescent="0.25">
      <c r="A18" t="s">
        <v>53</v>
      </c>
      <c r="B18" s="162"/>
      <c r="C18" s="149" t="s">
        <v>1187</v>
      </c>
      <c r="D18" s="121"/>
      <c r="E18" s="122" t="s">
        <v>506</v>
      </c>
      <c r="F18" s="123">
        <f>VLOOKUP($A18,data!$A:$BY,69,FALSE)</f>
        <v>50.544599810000001</v>
      </c>
      <c r="G18" s="124">
        <f>VLOOKUP($A18,data!$A:$BY,70,FALSE)</f>
        <v>3</v>
      </c>
      <c r="H18" s="125">
        <f>VLOOKUP($A18,data!$A:$BY,71,FALSE)</f>
        <v>47.24749611</v>
      </c>
      <c r="I18" s="124">
        <f>VLOOKUP($A18,data!$A:$BY,72,FALSE)</f>
        <v>5</v>
      </c>
      <c r="J18" s="125">
        <f>VLOOKUP($A18,data!$A:$BY,73,FALSE)</f>
        <v>45.598944250000002</v>
      </c>
      <c r="K18" s="124">
        <f>VLOOKUP($A18,data!$A:$BY,74,FALSE)</f>
        <v>8</v>
      </c>
      <c r="L18" s="125">
        <f>VLOOKUP($A18,data!$A:$BY,75,FALSE)</f>
        <v>44.126237930000002</v>
      </c>
      <c r="M18" s="124">
        <f>VLOOKUP($A18,data!$A:$BY,76,FALSE)</f>
        <v>12</v>
      </c>
      <c r="N18" s="125">
        <f>VLOOKUP($A18,data!$A:$BY,77,FALSE)</f>
        <v>41.752323259999997</v>
      </c>
      <c r="O18" s="332"/>
      <c r="P18" s="125">
        <f t="shared" si="0"/>
        <v>0</v>
      </c>
    </row>
    <row r="19" spans="1:16" ht="24.75" customHeight="1" x14ac:dyDescent="0.25">
      <c r="A19" t="s">
        <v>58</v>
      </c>
      <c r="B19" s="552"/>
      <c r="C19" s="525" t="s">
        <v>1320</v>
      </c>
      <c r="D19" s="130" t="s">
        <v>1321</v>
      </c>
      <c r="E19" s="61" t="s">
        <v>511</v>
      </c>
      <c r="F19" s="178">
        <f>VLOOKUP($A19,data!$A:$BY,69,FALSE)</f>
        <v>94.48917745</v>
      </c>
      <c r="G19" s="102">
        <f>VLOOKUP($A19,data!$A:$BY,70,FALSE)</f>
        <v>2</v>
      </c>
      <c r="H19" s="38">
        <f>VLOOKUP($A19,data!$A:$BY,71,FALSE)</f>
        <v>82.401946929999994</v>
      </c>
      <c r="I19" s="102">
        <f>VLOOKUP($A19,data!$A:$BY,72,FALSE)</f>
        <v>2</v>
      </c>
      <c r="J19" s="38">
        <f>VLOOKUP($A19,data!$A:$BY,73,FALSE)</f>
        <v>82.401946929999994</v>
      </c>
      <c r="K19" s="102">
        <f>VLOOKUP($A19,data!$A:$BY,74,FALSE)</f>
        <v>2</v>
      </c>
      <c r="L19" s="38">
        <f>VLOOKUP($A19,data!$A:$BY,75,FALSE)</f>
        <v>82.401946929999994</v>
      </c>
      <c r="M19" s="102">
        <f>VLOOKUP($A19,data!$A:$BY,76,FALSE)</f>
        <v>2</v>
      </c>
      <c r="N19" s="38">
        <f>VLOOKUP($A19,data!$A:$BY,77,FALSE)</f>
        <v>82.401946929999994</v>
      </c>
      <c r="O19" s="343"/>
      <c r="P19" s="38">
        <f t="shared" si="0"/>
        <v>0</v>
      </c>
    </row>
    <row r="20" spans="1:16" ht="24.75" customHeight="1" x14ac:dyDescent="0.25">
      <c r="A20" t="s">
        <v>59</v>
      </c>
      <c r="B20" s="551"/>
      <c r="C20" s="549"/>
      <c r="D20" s="121" t="s">
        <v>1322</v>
      </c>
      <c r="E20" s="122" t="s">
        <v>512</v>
      </c>
      <c r="F20" s="123">
        <f>VLOOKUP($A20,data!$A:$BY,69,FALSE)</f>
        <v>96.139092989999995</v>
      </c>
      <c r="G20" s="124">
        <f>VLOOKUP($A20,data!$A:$BY,70,FALSE)</f>
        <v>2</v>
      </c>
      <c r="H20" s="125">
        <f>VLOOKUP($A20,data!$A:$BY,71,FALSE)</f>
        <v>84.051654159999998</v>
      </c>
      <c r="I20" s="124">
        <f>VLOOKUP($A20,data!$A:$BY,72,FALSE)</f>
        <v>2</v>
      </c>
      <c r="J20" s="125">
        <f>VLOOKUP($A20,data!$A:$BY,73,FALSE)</f>
        <v>84.051654159999998</v>
      </c>
      <c r="K20" s="124">
        <f>VLOOKUP($A20,data!$A:$BY,74,FALSE)</f>
        <v>2</v>
      </c>
      <c r="L20" s="125">
        <f>VLOOKUP($A20,data!$A:$BY,75,FALSE)</f>
        <v>84.051654159999998</v>
      </c>
      <c r="M20" s="124">
        <f>VLOOKUP($A20,data!$A:$BY,76,FALSE)</f>
        <v>2</v>
      </c>
      <c r="N20" s="125">
        <f>VLOOKUP($A20,data!$A:$BY,77,FALSE)</f>
        <v>84.051654159999998</v>
      </c>
      <c r="O20" s="332"/>
      <c r="P20" s="125">
        <f t="shared" si="0"/>
        <v>0</v>
      </c>
    </row>
    <row r="21" spans="1:16" ht="49.5" customHeight="1" x14ac:dyDescent="0.25">
      <c r="A21" t="s">
        <v>54</v>
      </c>
      <c r="B21" s="86"/>
      <c r="C21" s="454" t="s">
        <v>1189</v>
      </c>
      <c r="D21" s="155"/>
      <c r="E21" s="157" t="s">
        <v>507</v>
      </c>
      <c r="F21" s="156">
        <f>VLOOKUP($A21,data!$A:$BY,69,FALSE)</f>
        <v>5.4799741600000003</v>
      </c>
      <c r="G21" s="65">
        <f>VLOOKUP($A21,data!$A:$BY,70,FALSE)</f>
        <v>3</v>
      </c>
      <c r="H21" s="158">
        <f>VLOOKUP($A21,data!$A:$BY,71,FALSE)</f>
        <v>5.35</v>
      </c>
      <c r="I21" s="65">
        <f>VLOOKUP($A21,data!$A:$BY,72,FALSE)</f>
        <v>5</v>
      </c>
      <c r="J21" s="158">
        <f>VLOOKUP($A21,data!$A:$BY,73,FALSE)</f>
        <v>5.09</v>
      </c>
      <c r="K21" s="65">
        <f>VLOOKUP($A21,data!$A:$BY,74,FALSE)</f>
        <v>5</v>
      </c>
      <c r="L21" s="158">
        <f>VLOOKUP($A21,data!$A:$BY,75,FALSE)</f>
        <v>5.09</v>
      </c>
      <c r="M21" s="65">
        <f>VLOOKUP($A21,data!$A:$BY,76,FALSE)</f>
        <v>5</v>
      </c>
      <c r="N21" s="158">
        <f>VLOOKUP($A21,data!$A:$BY,77,FALSE)</f>
        <v>5.09</v>
      </c>
      <c r="O21" s="328"/>
      <c r="P21" s="66">
        <f t="shared" si="0"/>
        <v>0</v>
      </c>
    </row>
    <row r="22" spans="1:16" ht="16.5" customHeight="1" x14ac:dyDescent="0.25">
      <c r="A22" t="s">
        <v>57</v>
      </c>
      <c r="B22" s="553"/>
      <c r="C22" s="525" t="s">
        <v>1193</v>
      </c>
      <c r="D22" s="104" t="s">
        <v>1190</v>
      </c>
      <c r="E22" s="105" t="s">
        <v>510</v>
      </c>
      <c r="F22" s="163">
        <f>VLOOKUP($A22,data!$A:$BY,69,FALSE)</f>
        <v>5.4788163269999997</v>
      </c>
      <c r="G22" s="110">
        <f>VLOOKUP($A22,data!$A:$BY,70,FALSE)</f>
        <v>3</v>
      </c>
      <c r="H22" s="111">
        <f>VLOOKUP($A22,data!$A:$BY,71,FALSE)</f>
        <v>4.710244898</v>
      </c>
      <c r="I22" s="110">
        <f>VLOOKUP($A22,data!$A:$BY,72,FALSE)</f>
        <v>5</v>
      </c>
      <c r="J22" s="111">
        <f>VLOOKUP($A22,data!$A:$BY,73,FALSE)</f>
        <v>4.3808571430000001</v>
      </c>
      <c r="K22" s="110">
        <f>VLOOKUP($A22,data!$A:$BY,74,FALSE)</f>
        <v>7</v>
      </c>
      <c r="L22" s="111">
        <f>VLOOKUP($A22,data!$A:$BY,75,FALSE)</f>
        <v>3.3926938780000002</v>
      </c>
      <c r="M22" s="110">
        <f>VLOOKUP($A22,data!$A:$BY,76,FALSE)</f>
        <v>10</v>
      </c>
      <c r="N22" s="111">
        <f>VLOOKUP($A22,data!$A:$BY,77,FALSE)</f>
        <v>3.3926938780000002</v>
      </c>
      <c r="O22" s="331"/>
      <c r="P22" s="111">
        <f t="shared" si="0"/>
        <v>0</v>
      </c>
    </row>
    <row r="23" spans="1:16" ht="16.5" customHeight="1" x14ac:dyDescent="0.25">
      <c r="A23" t="s">
        <v>56</v>
      </c>
      <c r="B23" s="533"/>
      <c r="C23" s="520"/>
      <c r="D23" s="121" t="s">
        <v>1191</v>
      </c>
      <c r="E23" s="122" t="s">
        <v>509</v>
      </c>
      <c r="F23" s="168">
        <f>VLOOKUP($A23,data!$A:$BY,69,FALSE)</f>
        <v>5.4729032259999997</v>
      </c>
      <c r="G23" s="124">
        <f>VLOOKUP($A23,data!$A:$BY,70,FALSE)</f>
        <v>3</v>
      </c>
      <c r="H23" s="125">
        <f>VLOOKUP($A23,data!$A:$BY,71,FALSE)</f>
        <v>4.7051612900000004</v>
      </c>
      <c r="I23" s="124">
        <f>VLOOKUP($A23,data!$A:$BY,72,FALSE)</f>
        <v>5</v>
      </c>
      <c r="J23" s="125">
        <f>VLOOKUP($A23,data!$A:$BY,73,FALSE)</f>
        <v>4.3761290319999997</v>
      </c>
      <c r="K23" s="124">
        <f>VLOOKUP($A23,data!$A:$BY,74,FALSE)</f>
        <v>7</v>
      </c>
      <c r="L23" s="125">
        <f>VLOOKUP($A23,data!$A:$BY,75,FALSE)</f>
        <v>3.3890322579999999</v>
      </c>
      <c r="M23" s="124">
        <f>VLOOKUP($A23,data!$A:$BY,76,FALSE)</f>
        <v>10</v>
      </c>
      <c r="N23" s="125">
        <f>VLOOKUP($A23,data!$A:$BY,77,FALSE)</f>
        <v>3.3890322579999999</v>
      </c>
      <c r="O23" s="332"/>
      <c r="P23" s="125">
        <f t="shared" si="0"/>
        <v>0</v>
      </c>
    </row>
    <row r="24" spans="1:16" ht="16.5" customHeight="1" thickBot="1" x14ac:dyDescent="0.3">
      <c r="A24" t="s">
        <v>55</v>
      </c>
      <c r="B24" s="534"/>
      <c r="C24" s="502"/>
      <c r="D24" s="159" t="s">
        <v>1192</v>
      </c>
      <c r="E24" s="106" t="s">
        <v>508</v>
      </c>
      <c r="F24" s="160">
        <f>VLOOKUP($A24,data!$A:$BY,69,FALSE)</f>
        <v>5.4781521739999999</v>
      </c>
      <c r="G24" s="112">
        <f>VLOOKUP($A24,data!$A:$BY,70,FALSE)</f>
        <v>3</v>
      </c>
      <c r="H24" s="113">
        <f>VLOOKUP($A24,data!$A:$BY,71,FALSE)</f>
        <v>4.7096739129999996</v>
      </c>
      <c r="I24" s="112">
        <f>VLOOKUP($A24,data!$A:$BY,72,FALSE)</f>
        <v>5</v>
      </c>
      <c r="J24" s="113">
        <f>VLOOKUP($A24,data!$A:$BY,73,FALSE)</f>
        <v>4.3803260870000003</v>
      </c>
      <c r="K24" s="112">
        <f>VLOOKUP($A24,data!$A:$BY,74,FALSE)</f>
        <v>7</v>
      </c>
      <c r="L24" s="113">
        <f>VLOOKUP($A24,data!$A:$BY,75,FALSE)</f>
        <v>3.392282609</v>
      </c>
      <c r="M24" s="112">
        <f>VLOOKUP($A24,data!$A:$BY,76,FALSE)</f>
        <v>10</v>
      </c>
      <c r="N24" s="113">
        <f>VLOOKUP($A24,data!$A:$BY,77,FALSE)</f>
        <v>3.392282609</v>
      </c>
      <c r="O24" s="329"/>
      <c r="P24" s="113">
        <f t="shared" si="0"/>
        <v>0</v>
      </c>
    </row>
  </sheetData>
  <sheetProtection algorithmName="SHA-512" hashValue="2fvS1iKOI447Um9cgSGXcwRgQ7HSvsxyG9FcIf79B5Nq60o26Gn6vtXUvJKPBvpslkOwr6Kjo5FQBWwaQ+ZI7w==" saltValue="O/nMJ4SDiVGaZDXJ2FCtxQ==" spinCount="100000" sheet="1" objects="1" scenarios="1" selectLockedCells="1"/>
  <mergeCells count="12">
    <mergeCell ref="C22:C24"/>
    <mergeCell ref="C19:C20"/>
    <mergeCell ref="B19:B20"/>
    <mergeCell ref="O3:O4"/>
    <mergeCell ref="P3:P4"/>
    <mergeCell ref="B3:E3"/>
    <mergeCell ref="F3:F4"/>
    <mergeCell ref="G3:H3"/>
    <mergeCell ref="I3:J3"/>
    <mergeCell ref="K3:L3"/>
    <mergeCell ref="M3:N3"/>
    <mergeCell ref="B22:B24"/>
  </mergeCells>
  <dataValidations count="1">
    <dataValidation type="whole" operator="greaterThan" allowBlank="1" showInputMessage="1" showErrorMessage="1" sqref="O5:O8 O10:O11 O13:O15 O17:O24">
      <formula1>0</formula1>
    </dataValidation>
  </dataValidations>
  <printOptions horizontalCentered="1"/>
  <pageMargins left="0.23622047244094491" right="0.23622047244094491" top="0.47244094488188981" bottom="0.47244094488188981" header="0.19685039370078741" footer="0.19685039370078741"/>
  <pageSetup paperSize="9" orientation="landscape" r:id="rId1"/>
  <headerFooter>
    <oddHeader>&amp;C&amp;"Tahoma,Bold"&amp;14&amp;USBP TRADE DRAINAGE PRICELIST</oddHeader>
    <oddFooter>&amp;L&amp;"Tahoma,Regular"&amp;9SBP Ltd. 1516 Pershore Road, Birmingham - B30 2NW&amp;CNot on our pricelist - call us as we have over 15,000 products&amp;RTel: 0121 458 5082; Email: sales@sbpuk.com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27</vt:i4>
      </vt:variant>
    </vt:vector>
  </HeadingPairs>
  <TitlesOfParts>
    <vt:vector size="54" baseType="lpstr">
      <vt:lpstr>data</vt:lpstr>
      <vt:lpstr>Contents</vt:lpstr>
      <vt:lpstr>Underground -Basics Pricelist</vt:lpstr>
      <vt:lpstr>Aboveground - Basics Pricelist</vt:lpstr>
      <vt:lpstr>1 - 110mm Underground</vt:lpstr>
      <vt:lpstr>2 - 160mm Underground</vt:lpstr>
      <vt:lpstr>3 - Flexible couplers</vt:lpstr>
      <vt:lpstr>4 - Manholes</vt:lpstr>
      <vt:lpstr>5 - Channel Drains</vt:lpstr>
      <vt:lpstr>6 - Service Ducting</vt:lpstr>
      <vt:lpstr>7 - Land Drains</vt:lpstr>
      <vt:lpstr>8 Yard Gullies, Grates &amp; Access</vt:lpstr>
      <vt:lpstr>9 - 200mm Underground</vt:lpstr>
      <vt:lpstr>10 - 250mm Underground</vt:lpstr>
      <vt:lpstr>11 - 315mm Underground</vt:lpstr>
      <vt:lpstr>12 - 110mm Aboveground</vt:lpstr>
      <vt:lpstr>13 110mm Aboveground S'vnt Weld</vt:lpstr>
      <vt:lpstr>14 - 160mm Aboveground</vt:lpstr>
      <vt:lpstr>15 - 32, 40 &amp; 50mm Solvent</vt:lpstr>
      <vt:lpstr>16 - 32 &amp; 40mm Pushfit</vt:lpstr>
      <vt:lpstr>17 - 21.5mm Overflow</vt:lpstr>
      <vt:lpstr>18 - 32 &amp; 40mm Mechanical</vt:lpstr>
      <vt:lpstr>19 - 32 &amp; 40mm Traps</vt:lpstr>
      <vt:lpstr>20 - Pan Connectors</vt:lpstr>
      <vt:lpstr>21 - Tools &amp; Accessories</vt:lpstr>
      <vt:lpstr>22 - General Building Products</vt:lpstr>
      <vt:lpstr>23 - Confirmation</vt:lpstr>
      <vt:lpstr>'6 - Service Ducting'!Print_Area</vt:lpstr>
      <vt:lpstr>'7 - Land Drains'!Print_Area</vt:lpstr>
      <vt:lpstr>'1 - 110mm Underground'!Print_Titles</vt:lpstr>
      <vt:lpstr>'10 - 250mm Underground'!Print_Titles</vt:lpstr>
      <vt:lpstr>'11 - 315mm Underground'!Print_Titles</vt:lpstr>
      <vt:lpstr>'12 - 110mm Aboveground'!Print_Titles</vt:lpstr>
      <vt:lpstr>'13 110mm Aboveground S''vnt Weld'!Print_Titles</vt:lpstr>
      <vt:lpstr>'14 - 160mm Aboveground'!Print_Titles</vt:lpstr>
      <vt:lpstr>'15 - 32, 40 &amp; 50mm Solvent'!Print_Titles</vt:lpstr>
      <vt:lpstr>'16 - 32 &amp; 40mm Pushfit'!Print_Titles</vt:lpstr>
      <vt:lpstr>'17 - 21.5mm Overflow'!Print_Titles</vt:lpstr>
      <vt:lpstr>'18 - 32 &amp; 40mm Mechanical'!Print_Titles</vt:lpstr>
      <vt:lpstr>'19 - 32 &amp; 40mm Traps'!Print_Titles</vt:lpstr>
      <vt:lpstr>'2 - 160mm Underground'!Print_Titles</vt:lpstr>
      <vt:lpstr>'20 - Pan Connectors'!Print_Titles</vt:lpstr>
      <vt:lpstr>'21 - Tools &amp; Accessories'!Print_Titles</vt:lpstr>
      <vt:lpstr>'22 - General Building Products'!Print_Titles</vt:lpstr>
      <vt:lpstr>'23 - Confirmation'!Print_Titles</vt:lpstr>
      <vt:lpstr>'3 - Flexible couplers'!Print_Titles</vt:lpstr>
      <vt:lpstr>'4 - Manholes'!Print_Titles</vt:lpstr>
      <vt:lpstr>'5 - Channel Drains'!Print_Titles</vt:lpstr>
      <vt:lpstr>'6 - Service Ducting'!Print_Titles</vt:lpstr>
      <vt:lpstr>'7 - Land Drains'!Print_Titles</vt:lpstr>
      <vt:lpstr>'8 Yard Gullies, Grates &amp; Access'!Print_Titles</vt:lpstr>
      <vt:lpstr>'9 - 200mm Underground'!Print_Titles</vt:lpstr>
      <vt:lpstr>'Aboveground - Basics Pricelist'!Print_Titles</vt:lpstr>
      <vt:lpstr>'Underground -Basics Pricelist'!Print_Titles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Nurin</dc:creator>
  <cp:lastModifiedBy>Paul</cp:lastModifiedBy>
  <cp:lastPrinted>2017-02-06T17:12:13Z</cp:lastPrinted>
  <dcterms:created xsi:type="dcterms:W3CDTF">2017-01-03T09:08:24Z</dcterms:created>
  <dcterms:modified xsi:type="dcterms:W3CDTF">2017-02-09T16:21:34Z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41c99592-6372-4a62-9303-e67db2af1931</vt:lpwstr>
  </property>
</Properties>
</file>